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2.xml" ContentType="application/vnd.openxmlformats-officedocument.drawing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drawings/drawing3.xml" ContentType="application/vnd.openxmlformats-officedocument.drawing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全社共有\02事業部\80ACAP\EANET_data\Data\2024\Data Report 2024\c_Final\For Web\"/>
    </mc:Choice>
  </mc:AlternateContent>
  <xr:revisionPtr revIDLastSave="0" documentId="13_ncr:9_{A482D2FA-7310-4D9A-80CA-57348B06B488}" xr6:coauthVersionLast="47" xr6:coauthVersionMax="47" xr10:uidLastSave="{00000000-0000-0000-0000-000000000000}"/>
  <bookViews>
    <workbookView xWindow="-110" yWindow="-110" windowWidth="19420" windowHeight="11500" xr2:uid="{DC75057D-615D-4A7A-A009-EC4219FF7BBD}"/>
  </bookViews>
  <sheets>
    <sheet name="(1)Chi-2024" sheetId="60" r:id="rId1"/>
    <sheet name="(2)Iji-2024" sheetId="62" r:id="rId2"/>
    <sheet name="(3)Ftg-2024" sheetId="43" r:id="rId3"/>
    <sheet name="(4)Lao-2024" sheetId="68" r:id="rId4"/>
    <sheet name="(5)Mal-2024" sheetId="44" r:id="rId5"/>
    <sheet name="(6)Mon-2024" sheetId="66" r:id="rId6"/>
    <sheet name="(7)Phi-2024" sheetId="67" r:id="rId7"/>
    <sheet name="(8)Rus-2024" sheetId="46" r:id="rId8"/>
    <sheet name="(9)Thai-2024" sheetId="32" r:id="rId9"/>
    <sheet name="(10)Viet-2024" sheetId="47" r:id="rId10"/>
    <sheet name="Summary-2024" sheetId="70" r:id="rId11"/>
    <sheet name="経年_プレゼン用2019" sheetId="72" state="hidden" r:id="rId12"/>
    <sheet name="Annual-2018 (2)" sheetId="71" state="hidden" r:id="rId13"/>
    <sheet name="Summary-2018_ﾌﾟﾚｾﾞﾝ用" sheetId="63" state="hidden" r:id="rId14"/>
    <sheet name="経年_プレゼン用" sheetId="69" state="hidden" r:id="rId15"/>
    <sheet name="伊自良湖(表層)経年_ﾌﾟﾚｾﾞﾝ用" sheetId="52" state="hidden" r:id="rId16"/>
    <sheet name="(9)Phi-2016 (2)" sheetId="75" state="hidden" r:id="rId17"/>
  </sheets>
  <definedNames>
    <definedName name="_xlnm.Print_Area" localSheetId="0">'(1)Chi-2024'!$B$1:$P$79</definedName>
    <definedName name="_xlnm.Print_Area" localSheetId="9">'(10)Viet-2024'!$B$1:$O$33</definedName>
    <definedName name="_xlnm.Print_Area" localSheetId="1">'(2)Iji-2024'!$B$1:$P$81</definedName>
    <definedName name="_xlnm.Print_Area" localSheetId="2">'(3)Ftg-2024'!$B$1:$P$67</definedName>
    <definedName name="_xlnm.Print_Area" localSheetId="3">'(4)Lao-2024'!$B$1:$O$33</definedName>
    <definedName name="_xlnm.Print_Area" localSheetId="4">'(5)Mal-2024'!$B$1:$O$42</definedName>
    <definedName name="_xlnm.Print_Area" localSheetId="5">'(6)Mon-2024'!$B$1:$O$43</definedName>
    <definedName name="_xlnm.Print_Area" localSheetId="6">'(7)Phi-2024'!$B$1:$O$50</definedName>
    <definedName name="_xlnm.Print_Area" localSheetId="7">'(8)Rus-2024'!$B$1:$O$53</definedName>
    <definedName name="_xlnm.Print_Area" localSheetId="16">'(9)Phi-2016 (2)'!$B$1:$O$48</definedName>
    <definedName name="_xlnm.Print_Area" localSheetId="8">'(9)Thai-2024'!$B$1:$O$47</definedName>
    <definedName name="_xlnm.Print_Area" localSheetId="12">'Annual-2018 (2)'!$B$1:$T$408</definedName>
    <definedName name="_xlnm.Print_Area" localSheetId="13">'Summary-2018_ﾌﾟﾚｾﾞﾝ用'!$B$1:$O$37</definedName>
    <definedName name="_xlnm.Print_Area" localSheetId="10">'Summary-2024'!$B$1:$P$60</definedName>
    <definedName name="_xlnm.Print_Area" localSheetId="15">'伊自良湖(表層)経年_ﾌﾟﾚｾﾞﾝ用'!$C$2:$S$127</definedName>
    <definedName name="_xlnm.Print_Area" localSheetId="14">経年_プレゼン用!$W$1:$AN$380</definedName>
    <definedName name="_xlnm.Print_Area" localSheetId="11">経年_プレゼン用2019!$W$1:$AN$418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6" i="67" l="1"/>
  <c r="J46" i="67"/>
  <c r="E46" i="67"/>
  <c r="F28" i="67"/>
  <c r="I45" i="67"/>
  <c r="J45" i="67"/>
  <c r="E28" i="67"/>
  <c r="G19" i="67"/>
  <c r="H19" i="67"/>
  <c r="J19" i="67"/>
  <c r="K19" i="67"/>
  <c r="L19" i="67"/>
  <c r="M19" i="67"/>
  <c r="N19" i="67"/>
  <c r="O19" i="67"/>
  <c r="F19" i="67"/>
  <c r="E19" i="67"/>
  <c r="I47" i="67"/>
  <c r="J47" i="67"/>
  <c r="I48" i="67"/>
  <c r="J48" i="67"/>
  <c r="I44" i="67"/>
  <c r="J44" i="67"/>
  <c r="E47" i="67"/>
  <c r="E48" i="67"/>
  <c r="E45" i="67"/>
  <c r="E44" i="67"/>
  <c r="D46" i="67"/>
  <c r="D47" i="67"/>
  <c r="F47" i="67"/>
  <c r="D48" i="67"/>
  <c r="D45" i="67"/>
  <c r="D44" i="67"/>
  <c r="J28" i="67"/>
  <c r="P16" i="44"/>
  <c r="K16" i="44"/>
  <c r="J16" i="44"/>
  <c r="I16" i="44"/>
  <c r="H16" i="44"/>
  <c r="G16" i="44"/>
  <c r="F16" i="44"/>
  <c r="E16" i="44"/>
  <c r="D16" i="44"/>
  <c r="G27" i="44"/>
  <c r="F27" i="44"/>
  <c r="E27" i="44"/>
  <c r="H28" i="67"/>
  <c r="G28" i="67"/>
  <c r="I28" i="67"/>
  <c r="O14" i="67"/>
  <c r="N14" i="67"/>
  <c r="M14" i="67"/>
  <c r="L14" i="67"/>
  <c r="K14" i="67"/>
  <c r="J14" i="67"/>
  <c r="I14" i="67"/>
  <c r="H14" i="67"/>
  <c r="G14" i="67"/>
  <c r="F14" i="67"/>
  <c r="E14" i="67"/>
  <c r="I41" i="67"/>
  <c r="J41" i="67"/>
  <c r="E41" i="67"/>
  <c r="D41" i="67"/>
  <c r="I76" i="60"/>
  <c r="D38" i="60"/>
  <c r="D44" i="46"/>
  <c r="E44" i="46"/>
  <c r="I65" i="60"/>
  <c r="I68" i="60"/>
  <c r="I72" i="60"/>
  <c r="J44" i="46"/>
  <c r="I52" i="46"/>
  <c r="I50" i="46"/>
  <c r="I48" i="46"/>
  <c r="I47" i="46"/>
  <c r="I45" i="46"/>
  <c r="I44" i="46"/>
  <c r="E52" i="46"/>
  <c r="E51" i="46"/>
  <c r="E50" i="46"/>
  <c r="E49" i="46"/>
  <c r="E48" i="46"/>
  <c r="E47" i="46"/>
  <c r="E45" i="46"/>
  <c r="F45" i="46"/>
  <c r="D52" i="46"/>
  <c r="F52" i="46"/>
  <c r="D51" i="46"/>
  <c r="F51" i="46"/>
  <c r="D50" i="46"/>
  <c r="D49" i="46"/>
  <c r="D48" i="46"/>
  <c r="D47" i="46"/>
  <c r="D45" i="46"/>
  <c r="J39" i="66"/>
  <c r="J37" i="66"/>
  <c r="J36" i="66"/>
  <c r="J35" i="66"/>
  <c r="J34" i="66"/>
  <c r="I39" i="66"/>
  <c r="I38" i="66"/>
  <c r="I36" i="66"/>
  <c r="I35" i="66"/>
  <c r="I34" i="66"/>
  <c r="F39" i="66"/>
  <c r="F38" i="66"/>
  <c r="F36" i="66"/>
  <c r="F34" i="66"/>
  <c r="E39" i="66"/>
  <c r="E38" i="66"/>
  <c r="E37" i="66"/>
  <c r="E35" i="66"/>
  <c r="F35" i="66"/>
  <c r="E34" i="66"/>
  <c r="D39" i="66"/>
  <c r="D38" i="66"/>
  <c r="D37" i="66"/>
  <c r="D35" i="66"/>
  <c r="D34" i="66"/>
  <c r="I32" i="68"/>
  <c r="J32" i="68"/>
  <c r="I31" i="68"/>
  <c r="J31" i="68"/>
  <c r="I30" i="68"/>
  <c r="J30" i="68"/>
  <c r="I29" i="68"/>
  <c r="J29" i="68"/>
  <c r="E32" i="68"/>
  <c r="E31" i="68"/>
  <c r="E30" i="68"/>
  <c r="E29" i="68"/>
  <c r="D32" i="68"/>
  <c r="F32" i="68"/>
  <c r="D31" i="68"/>
  <c r="D30" i="68"/>
  <c r="D29" i="68"/>
  <c r="I78" i="60"/>
  <c r="I77" i="60"/>
  <c r="I75" i="60"/>
  <c r="I74" i="60"/>
  <c r="I73" i="60"/>
  <c r="I71" i="60"/>
  <c r="I70" i="60"/>
  <c r="I69" i="60"/>
  <c r="I67" i="60"/>
  <c r="I66" i="60"/>
  <c r="D39" i="32"/>
  <c r="J50" i="46"/>
  <c r="C21" i="66"/>
  <c r="E35" i="44"/>
  <c r="D36" i="44"/>
  <c r="D35" i="44"/>
  <c r="F35" i="44"/>
  <c r="J23" i="68"/>
  <c r="G23" i="68"/>
  <c r="G41" i="70"/>
  <c r="I51" i="70"/>
  <c r="G51" i="70"/>
  <c r="F51" i="70"/>
  <c r="E51" i="70"/>
  <c r="I50" i="70"/>
  <c r="G50" i="70"/>
  <c r="F50" i="70"/>
  <c r="E50" i="70"/>
  <c r="I49" i="70"/>
  <c r="G49" i="70"/>
  <c r="F49" i="70"/>
  <c r="E49" i="70"/>
  <c r="I48" i="70"/>
  <c r="G48" i="70"/>
  <c r="F48" i="70"/>
  <c r="E48" i="70"/>
  <c r="I47" i="70"/>
  <c r="G47" i="70"/>
  <c r="F47" i="70"/>
  <c r="E47" i="70"/>
  <c r="E45" i="70"/>
  <c r="F42" i="70"/>
  <c r="AB27" i="44"/>
  <c r="Z27" i="44"/>
  <c r="X26" i="44"/>
  <c r="X25" i="44"/>
  <c r="X24" i="44"/>
  <c r="X23" i="44"/>
  <c r="X22" i="44"/>
  <c r="X21" i="44"/>
  <c r="AJ16" i="44"/>
  <c r="AI16" i="44"/>
  <c r="AH16" i="44"/>
  <c r="AG16" i="44"/>
  <c r="AE16" i="44"/>
  <c r="AD16" i="44"/>
  <c r="AC16" i="44"/>
  <c r="AB16" i="44"/>
  <c r="AA16" i="44"/>
  <c r="Z16" i="44"/>
  <c r="Y16" i="44"/>
  <c r="G40" i="70"/>
  <c r="H40" i="70"/>
  <c r="I40" i="70"/>
  <c r="F40" i="70"/>
  <c r="E40" i="70"/>
  <c r="G39" i="70"/>
  <c r="H39" i="70"/>
  <c r="I39" i="70"/>
  <c r="F39" i="70"/>
  <c r="E39" i="70"/>
  <c r="G38" i="70"/>
  <c r="H38" i="70"/>
  <c r="I38" i="70"/>
  <c r="F38" i="70"/>
  <c r="E38" i="70"/>
  <c r="I35" i="70"/>
  <c r="E35" i="70"/>
  <c r="I34" i="70"/>
  <c r="G34" i="70"/>
  <c r="F34" i="70"/>
  <c r="E34" i="70"/>
  <c r="I32" i="70"/>
  <c r="I33" i="70"/>
  <c r="G33" i="70"/>
  <c r="F33" i="70"/>
  <c r="E33" i="70"/>
  <c r="G32" i="70"/>
  <c r="F32" i="70"/>
  <c r="E32" i="70"/>
  <c r="J26" i="70"/>
  <c r="K26" i="70"/>
  <c r="L26" i="70"/>
  <c r="M26" i="70"/>
  <c r="N26" i="70"/>
  <c r="O26" i="70"/>
  <c r="P26" i="70"/>
  <c r="I26" i="70"/>
  <c r="F26" i="70"/>
  <c r="G26" i="70"/>
  <c r="E26" i="70"/>
  <c r="J25" i="70"/>
  <c r="K25" i="70"/>
  <c r="L25" i="70"/>
  <c r="M25" i="70"/>
  <c r="N25" i="70"/>
  <c r="O25" i="70"/>
  <c r="P25" i="70"/>
  <c r="I25" i="70"/>
  <c r="F25" i="70"/>
  <c r="G25" i="70"/>
  <c r="E25" i="70"/>
  <c r="J24" i="70"/>
  <c r="K24" i="70"/>
  <c r="L24" i="70"/>
  <c r="M24" i="70"/>
  <c r="N24" i="70"/>
  <c r="O24" i="70"/>
  <c r="P24" i="70"/>
  <c r="I24" i="70"/>
  <c r="F24" i="70"/>
  <c r="G24" i="70"/>
  <c r="E24" i="70"/>
  <c r="J23" i="70"/>
  <c r="K23" i="70"/>
  <c r="L23" i="70"/>
  <c r="M23" i="70"/>
  <c r="N23" i="70"/>
  <c r="O23" i="70"/>
  <c r="P23" i="70"/>
  <c r="I23" i="70"/>
  <c r="F23" i="70"/>
  <c r="G23" i="70"/>
  <c r="E23" i="70"/>
  <c r="J22" i="70"/>
  <c r="K22" i="70"/>
  <c r="L22" i="70"/>
  <c r="M22" i="70"/>
  <c r="N22" i="70"/>
  <c r="O22" i="70"/>
  <c r="P22" i="70"/>
  <c r="I22" i="70"/>
  <c r="F22" i="70"/>
  <c r="G22" i="70"/>
  <c r="E22" i="70"/>
  <c r="J19" i="70"/>
  <c r="K19" i="70"/>
  <c r="L19" i="70"/>
  <c r="M19" i="70"/>
  <c r="N19" i="70"/>
  <c r="O19" i="70"/>
  <c r="P19" i="70"/>
  <c r="I19" i="70"/>
  <c r="F19" i="70"/>
  <c r="G19" i="70"/>
  <c r="E19" i="70"/>
  <c r="F15" i="70"/>
  <c r="G15" i="70"/>
  <c r="H15" i="70"/>
  <c r="I15" i="70"/>
  <c r="J15" i="70"/>
  <c r="K15" i="70"/>
  <c r="L15" i="70"/>
  <c r="M15" i="70"/>
  <c r="N15" i="70"/>
  <c r="O15" i="70"/>
  <c r="P15" i="70"/>
  <c r="E15" i="70"/>
  <c r="F14" i="70"/>
  <c r="G14" i="70"/>
  <c r="H14" i="70"/>
  <c r="I14" i="70"/>
  <c r="J14" i="70"/>
  <c r="K14" i="70"/>
  <c r="L14" i="70"/>
  <c r="M14" i="70"/>
  <c r="N14" i="70"/>
  <c r="O14" i="70"/>
  <c r="P14" i="70"/>
  <c r="E14" i="70"/>
  <c r="F13" i="70"/>
  <c r="G13" i="70"/>
  <c r="H13" i="70"/>
  <c r="I13" i="70"/>
  <c r="J13" i="70"/>
  <c r="K13" i="70"/>
  <c r="L13" i="70"/>
  <c r="M13" i="70"/>
  <c r="N13" i="70"/>
  <c r="O13" i="70"/>
  <c r="P13" i="70"/>
  <c r="E13" i="70"/>
  <c r="J10" i="70"/>
  <c r="K10" i="70"/>
  <c r="L10" i="70"/>
  <c r="M10" i="70"/>
  <c r="N10" i="70"/>
  <c r="O10" i="70"/>
  <c r="P10" i="70"/>
  <c r="I10" i="70"/>
  <c r="F10" i="70"/>
  <c r="G10" i="70"/>
  <c r="E10" i="70"/>
  <c r="J9" i="70"/>
  <c r="K9" i="70"/>
  <c r="L9" i="70"/>
  <c r="M9" i="70"/>
  <c r="N9" i="70"/>
  <c r="O9" i="70"/>
  <c r="P9" i="70"/>
  <c r="I9" i="70"/>
  <c r="F9" i="70"/>
  <c r="G9" i="70"/>
  <c r="E9" i="70"/>
  <c r="I7" i="70"/>
  <c r="J8" i="70"/>
  <c r="K8" i="70"/>
  <c r="L8" i="70"/>
  <c r="M8" i="70"/>
  <c r="N8" i="70"/>
  <c r="O8" i="70"/>
  <c r="P8" i="70"/>
  <c r="I8" i="70"/>
  <c r="F8" i="70"/>
  <c r="G8" i="70"/>
  <c r="E8" i="70"/>
  <c r="J7" i="70"/>
  <c r="K7" i="70"/>
  <c r="L7" i="70"/>
  <c r="M7" i="70"/>
  <c r="N7" i="70"/>
  <c r="O7" i="70"/>
  <c r="P7" i="70"/>
  <c r="F7" i="70"/>
  <c r="G7" i="70"/>
  <c r="E7" i="70"/>
  <c r="K14" i="68"/>
  <c r="L14" i="68"/>
  <c r="M14" i="68"/>
  <c r="N14" i="68"/>
  <c r="O14" i="68"/>
  <c r="C46" i="32"/>
  <c r="D46" i="32"/>
  <c r="E19" i="32"/>
  <c r="E14" i="32"/>
  <c r="H14" i="60"/>
  <c r="E14" i="60"/>
  <c r="E14" i="47"/>
  <c r="E20" i="46"/>
  <c r="E14" i="46"/>
  <c r="E16" i="66"/>
  <c r="E19" i="60"/>
  <c r="C67" i="60"/>
  <c r="C37" i="60"/>
  <c r="C72" i="60"/>
  <c r="C73" i="60"/>
  <c r="C74" i="60"/>
  <c r="C75" i="60"/>
  <c r="E29" i="60"/>
  <c r="E24" i="60"/>
  <c r="O14" i="60"/>
  <c r="N14" i="60"/>
  <c r="M14" i="60"/>
  <c r="L14" i="60"/>
  <c r="K14" i="60"/>
  <c r="J14" i="60"/>
  <c r="I14" i="60"/>
  <c r="G14" i="60"/>
  <c r="F14" i="60"/>
  <c r="D14" i="60"/>
  <c r="D16" i="66"/>
  <c r="D53" i="60"/>
  <c r="R34" i="67"/>
  <c r="G35" i="70"/>
  <c r="D14" i="47"/>
  <c r="D14" i="32"/>
  <c r="K14" i="46"/>
  <c r="J14" i="46"/>
  <c r="I14" i="46"/>
  <c r="H14" i="46"/>
  <c r="G14" i="46"/>
  <c r="F14" i="46"/>
  <c r="D14" i="46"/>
  <c r="O16" i="66"/>
  <c r="N16" i="66"/>
  <c r="M16" i="66"/>
  <c r="L16" i="66"/>
  <c r="K16" i="66"/>
  <c r="J16" i="66"/>
  <c r="I16" i="66"/>
  <c r="H16" i="66"/>
  <c r="G16" i="66"/>
  <c r="F16" i="66"/>
  <c r="T27" i="44"/>
  <c r="N16" i="44"/>
  <c r="L16" i="44"/>
  <c r="T16" i="44"/>
  <c r="V27" i="44"/>
  <c r="O16" i="44"/>
  <c r="M16" i="44"/>
  <c r="V16" i="44"/>
  <c r="F19" i="60"/>
  <c r="Y33" i="67"/>
  <c r="X33" i="67"/>
  <c r="W33" i="67"/>
  <c r="V33" i="67"/>
  <c r="U33" i="67"/>
  <c r="Y28" i="67"/>
  <c r="X28" i="67"/>
  <c r="W28" i="67"/>
  <c r="Z19" i="67"/>
  <c r="AD19" i="67"/>
  <c r="AC19" i="67"/>
  <c r="AB19" i="67"/>
  <c r="AA19" i="67"/>
  <c r="Y19" i="67"/>
  <c r="X19" i="67"/>
  <c r="W19" i="67"/>
  <c r="V19" i="67"/>
  <c r="U19" i="67"/>
  <c r="T19" i="67"/>
  <c r="F35" i="70"/>
  <c r="G43" i="60"/>
  <c r="E36" i="66"/>
  <c r="C52" i="62"/>
  <c r="C79" i="62"/>
  <c r="C28" i="62"/>
  <c r="J48" i="46"/>
  <c r="I51" i="46"/>
  <c r="J51" i="46"/>
  <c r="J52" i="46"/>
  <c r="D36" i="66"/>
  <c r="I37" i="66"/>
  <c r="J38" i="66"/>
  <c r="D24" i="60"/>
  <c r="D19" i="60"/>
  <c r="F24" i="60"/>
  <c r="C32" i="67"/>
  <c r="C31" i="67"/>
  <c r="C30" i="67"/>
  <c r="C29" i="67"/>
  <c r="G23" i="47"/>
  <c r="D31" i="47"/>
  <c r="D32" i="47"/>
  <c r="I40" i="44"/>
  <c r="J40" i="44"/>
  <c r="I39" i="44"/>
  <c r="J39" i="44"/>
  <c r="I38" i="44"/>
  <c r="J38" i="44"/>
  <c r="I37" i="44"/>
  <c r="J37" i="44"/>
  <c r="I36" i="44"/>
  <c r="J36" i="44"/>
  <c r="I35" i="44"/>
  <c r="J35" i="44"/>
  <c r="E40" i="44"/>
  <c r="F40" i="44"/>
  <c r="E39" i="44"/>
  <c r="E38" i="44"/>
  <c r="E37" i="44"/>
  <c r="E36" i="44"/>
  <c r="D40" i="44"/>
  <c r="D39" i="44"/>
  <c r="D37" i="44"/>
  <c r="C40" i="44"/>
  <c r="C39" i="44"/>
  <c r="C38" i="44"/>
  <c r="C37" i="44"/>
  <c r="C36" i="44"/>
  <c r="C35" i="44"/>
  <c r="C26" i="44"/>
  <c r="C25" i="44"/>
  <c r="C24" i="44"/>
  <c r="C23" i="44"/>
  <c r="C22" i="44"/>
  <c r="C21" i="44"/>
  <c r="G14" i="32"/>
  <c r="H19" i="60"/>
  <c r="I32" i="47"/>
  <c r="J32" i="47"/>
  <c r="I31" i="47"/>
  <c r="J31" i="47"/>
  <c r="I30" i="47"/>
  <c r="J30" i="47"/>
  <c r="I29" i="47"/>
  <c r="J29" i="47"/>
  <c r="E32" i="47"/>
  <c r="E31" i="47"/>
  <c r="E30" i="47"/>
  <c r="E29" i="47"/>
  <c r="D30" i="47"/>
  <c r="F30" i="47"/>
  <c r="D29" i="47"/>
  <c r="O14" i="47"/>
  <c r="N14" i="47"/>
  <c r="M14" i="47"/>
  <c r="L14" i="47"/>
  <c r="K14" i="47"/>
  <c r="J14" i="47"/>
  <c r="I14" i="47"/>
  <c r="H14" i="47"/>
  <c r="G14" i="47"/>
  <c r="F14" i="47"/>
  <c r="D44" i="32"/>
  <c r="D45" i="32"/>
  <c r="D41" i="32"/>
  <c r="D42" i="32"/>
  <c r="D43" i="32"/>
  <c r="D33" i="32"/>
  <c r="D28" i="32"/>
  <c r="G19" i="32"/>
  <c r="H19" i="32"/>
  <c r="I19" i="32"/>
  <c r="J19" i="32"/>
  <c r="F19" i="32"/>
  <c r="D19" i="32"/>
  <c r="H14" i="32"/>
  <c r="I14" i="32"/>
  <c r="J14" i="32"/>
  <c r="F14" i="32"/>
  <c r="C45" i="32"/>
  <c r="C41" i="32"/>
  <c r="C42" i="32"/>
  <c r="C31" i="32"/>
  <c r="C26" i="32"/>
  <c r="C25" i="32"/>
  <c r="F50" i="46"/>
  <c r="F48" i="46"/>
  <c r="L35" i="46"/>
  <c r="J35" i="46"/>
  <c r="I35" i="46"/>
  <c r="H35" i="46"/>
  <c r="G35" i="46"/>
  <c r="F35" i="46"/>
  <c r="O20" i="46"/>
  <c r="N20" i="46"/>
  <c r="M20" i="46"/>
  <c r="L20" i="46"/>
  <c r="K20" i="46"/>
  <c r="J20" i="46"/>
  <c r="I20" i="46"/>
  <c r="H20" i="46"/>
  <c r="G20" i="46"/>
  <c r="F20" i="46"/>
  <c r="D20" i="46"/>
  <c r="J45" i="46"/>
  <c r="K29" i="46"/>
  <c r="J29" i="46"/>
  <c r="I29" i="46"/>
  <c r="H29" i="46"/>
  <c r="G29" i="46"/>
  <c r="F29" i="46"/>
  <c r="O14" i="46"/>
  <c r="N14" i="46"/>
  <c r="M14" i="46"/>
  <c r="L14" i="46"/>
  <c r="H43" i="60"/>
  <c r="H23" i="47"/>
  <c r="Z14" i="67"/>
  <c r="V28" i="67"/>
  <c r="U28" i="67"/>
  <c r="W14" i="67"/>
  <c r="X14" i="67"/>
  <c r="Y14" i="67"/>
  <c r="AA14" i="67"/>
  <c r="AB14" i="67"/>
  <c r="AC14" i="67"/>
  <c r="AD14" i="67"/>
  <c r="V14" i="67"/>
  <c r="U14" i="67"/>
  <c r="T14" i="67"/>
  <c r="I42" i="67"/>
  <c r="J42" i="67"/>
  <c r="I43" i="67"/>
  <c r="J43" i="67"/>
  <c r="D42" i="67"/>
  <c r="E42" i="67"/>
  <c r="F42" i="67"/>
  <c r="D43" i="67"/>
  <c r="F43" i="67"/>
  <c r="E43" i="67"/>
  <c r="C42" i="67"/>
  <c r="C43" i="67"/>
  <c r="C44" i="67"/>
  <c r="C25" i="67"/>
  <c r="C26" i="67"/>
  <c r="C27" i="67"/>
  <c r="C65" i="43"/>
  <c r="C64" i="43"/>
  <c r="C63" i="43"/>
  <c r="C62" i="43"/>
  <c r="C61" i="43"/>
  <c r="C60" i="43"/>
  <c r="C59" i="43"/>
  <c r="C58" i="43"/>
  <c r="C57" i="43"/>
  <c r="C56" i="43"/>
  <c r="C55" i="43"/>
  <c r="C54" i="43"/>
  <c r="C44" i="43"/>
  <c r="C43" i="43"/>
  <c r="C42" i="43"/>
  <c r="C40" i="43"/>
  <c r="C39" i="43"/>
  <c r="C38" i="43"/>
  <c r="C36" i="43"/>
  <c r="C35" i="43"/>
  <c r="C34" i="43"/>
  <c r="C32" i="43"/>
  <c r="C31" i="43"/>
  <c r="C30" i="43"/>
  <c r="C24" i="43"/>
  <c r="C23" i="43"/>
  <c r="C22" i="43"/>
  <c r="C20" i="43"/>
  <c r="C19" i="43"/>
  <c r="C18" i="43"/>
  <c r="C16" i="43"/>
  <c r="C15" i="43"/>
  <c r="C14" i="43"/>
  <c r="C51" i="62"/>
  <c r="C78" i="62"/>
  <c r="C27" i="62"/>
  <c r="E14" i="68"/>
  <c r="C30" i="68"/>
  <c r="C31" i="68"/>
  <c r="C32" i="68"/>
  <c r="C29" i="68"/>
  <c r="C20" i="68"/>
  <c r="C21" i="68"/>
  <c r="C22" i="68"/>
  <c r="C19" i="68"/>
  <c r="I45" i="75"/>
  <c r="J45" i="75"/>
  <c r="E45" i="75"/>
  <c r="F45" i="75"/>
  <c r="D45" i="75"/>
  <c r="C45" i="75"/>
  <c r="I44" i="75"/>
  <c r="J44" i="75"/>
  <c r="E44" i="75"/>
  <c r="F44" i="75"/>
  <c r="D44" i="75"/>
  <c r="C44" i="75"/>
  <c r="I43" i="75"/>
  <c r="J43" i="75"/>
  <c r="E43" i="75"/>
  <c r="F43" i="75"/>
  <c r="D43" i="75"/>
  <c r="C43" i="75"/>
  <c r="I42" i="75"/>
  <c r="J42" i="75"/>
  <c r="E42" i="75"/>
  <c r="F42" i="75"/>
  <c r="D42" i="75"/>
  <c r="C42" i="75"/>
  <c r="I41" i="75"/>
  <c r="J41" i="75"/>
  <c r="E41" i="75"/>
  <c r="F41" i="75"/>
  <c r="D41" i="75"/>
  <c r="C41" i="75"/>
  <c r="I40" i="75"/>
  <c r="J40" i="75"/>
  <c r="E40" i="75"/>
  <c r="F40" i="75"/>
  <c r="D40" i="75"/>
  <c r="C40" i="75"/>
  <c r="I39" i="75"/>
  <c r="J39" i="75"/>
  <c r="E39" i="75"/>
  <c r="F39" i="75"/>
  <c r="D39" i="75"/>
  <c r="C39" i="75"/>
  <c r="F31" i="75"/>
  <c r="E31" i="75"/>
  <c r="C30" i="75"/>
  <c r="C29" i="75"/>
  <c r="C28" i="75"/>
  <c r="O18" i="75"/>
  <c r="N18" i="75"/>
  <c r="M18" i="75"/>
  <c r="L18" i="75"/>
  <c r="K18" i="75"/>
  <c r="J18" i="75"/>
  <c r="I18" i="75"/>
  <c r="H18" i="75"/>
  <c r="G18" i="75"/>
  <c r="F18" i="75"/>
  <c r="E18" i="75"/>
  <c r="C24" i="67"/>
  <c r="F23" i="47"/>
  <c r="D23" i="47"/>
  <c r="I49" i="46"/>
  <c r="J49" i="46"/>
  <c r="J47" i="46"/>
  <c r="E46" i="46"/>
  <c r="D46" i="46"/>
  <c r="C35" i="66"/>
  <c r="C36" i="66"/>
  <c r="C37" i="66"/>
  <c r="C38" i="66"/>
  <c r="C39" i="66"/>
  <c r="C26" i="66"/>
  <c r="D29" i="60"/>
  <c r="C44" i="32"/>
  <c r="C43" i="32"/>
  <c r="C40" i="32"/>
  <c r="C39" i="32"/>
  <c r="C30" i="32"/>
  <c r="C29" i="32"/>
  <c r="C24" i="32"/>
  <c r="C52" i="46"/>
  <c r="C51" i="46"/>
  <c r="C50" i="46"/>
  <c r="C49" i="46"/>
  <c r="C48" i="46"/>
  <c r="C25" i="66"/>
  <c r="C24" i="66"/>
  <c r="C23" i="66"/>
  <c r="C22" i="66"/>
  <c r="C65" i="62"/>
  <c r="C66" i="62"/>
  <c r="C67" i="62"/>
  <c r="C64" i="62"/>
  <c r="C50" i="62"/>
  <c r="C77" i="62"/>
  <c r="C49" i="62"/>
  <c r="C76" i="62"/>
  <c r="C47" i="62"/>
  <c r="C46" i="62"/>
  <c r="C45" i="62"/>
  <c r="C44" i="62"/>
  <c r="C42" i="62"/>
  <c r="C41" i="62"/>
  <c r="C40" i="62"/>
  <c r="C39" i="62"/>
  <c r="C37" i="62"/>
  <c r="C36" i="62"/>
  <c r="C35" i="62"/>
  <c r="C34" i="62"/>
  <c r="C26" i="62"/>
  <c r="C25" i="62"/>
  <c r="C23" i="62"/>
  <c r="C75" i="62"/>
  <c r="C22" i="62"/>
  <c r="C74" i="62"/>
  <c r="C21" i="62"/>
  <c r="C73" i="62"/>
  <c r="C20" i="62"/>
  <c r="C72" i="62"/>
  <c r="C18" i="62"/>
  <c r="C71" i="62"/>
  <c r="C17" i="62"/>
  <c r="C70" i="62"/>
  <c r="C16" i="62"/>
  <c r="C69" i="62"/>
  <c r="C15" i="62"/>
  <c r="C68" i="62"/>
  <c r="C47" i="46"/>
  <c r="C46" i="46"/>
  <c r="C45" i="46"/>
  <c r="C34" i="46"/>
  <c r="C33" i="46"/>
  <c r="C32" i="46"/>
  <c r="C31" i="46"/>
  <c r="C30" i="46"/>
  <c r="C28" i="46"/>
  <c r="C27" i="46"/>
  <c r="C26" i="46"/>
  <c r="C44" i="46"/>
  <c r="C25" i="46"/>
  <c r="C52" i="60"/>
  <c r="C51" i="60"/>
  <c r="C50" i="60"/>
  <c r="C49" i="60"/>
  <c r="C47" i="60"/>
  <c r="C46" i="60"/>
  <c r="C45" i="60"/>
  <c r="C44" i="60"/>
  <c r="C42" i="60"/>
  <c r="C41" i="60"/>
  <c r="C40" i="60"/>
  <c r="C39" i="60"/>
  <c r="C36" i="60"/>
  <c r="C35" i="60"/>
  <c r="C34" i="60"/>
  <c r="C32" i="47"/>
  <c r="C31" i="47"/>
  <c r="C30" i="47"/>
  <c r="C29" i="47"/>
  <c r="C22" i="47"/>
  <c r="C21" i="47"/>
  <c r="C20" i="47"/>
  <c r="C19" i="47"/>
  <c r="D14" i="68"/>
  <c r="D38" i="44"/>
  <c r="K24" i="60"/>
  <c r="I79" i="60"/>
  <c r="D43" i="60"/>
  <c r="J14" i="68"/>
  <c r="I14" i="68"/>
  <c r="H14" i="68"/>
  <c r="C41" i="67"/>
  <c r="F33" i="32"/>
  <c r="F28" i="32"/>
  <c r="I23" i="47"/>
  <c r="O29" i="60"/>
  <c r="N29" i="60"/>
  <c r="M29" i="60"/>
  <c r="L29" i="60"/>
  <c r="J29" i="60"/>
  <c r="I29" i="60"/>
  <c r="H29" i="60"/>
  <c r="G29" i="60"/>
  <c r="F29" i="60"/>
  <c r="O24" i="60"/>
  <c r="N24" i="60"/>
  <c r="M24" i="60"/>
  <c r="L24" i="60"/>
  <c r="J24" i="60"/>
  <c r="I24" i="60"/>
  <c r="H24" i="60"/>
  <c r="G24" i="60"/>
  <c r="O19" i="60"/>
  <c r="N19" i="60"/>
  <c r="M19" i="60"/>
  <c r="L19" i="60"/>
  <c r="K19" i="60"/>
  <c r="J19" i="60"/>
  <c r="I19" i="60"/>
  <c r="G19" i="60"/>
  <c r="I23" i="68"/>
  <c r="H23" i="68"/>
  <c r="I41" i="70"/>
  <c r="F23" i="68"/>
  <c r="F41" i="70"/>
  <c r="E41" i="70"/>
  <c r="G14" i="68"/>
  <c r="F14" i="68"/>
  <c r="I46" i="46"/>
  <c r="J46" i="46"/>
  <c r="C79" i="60"/>
  <c r="C78" i="60"/>
  <c r="C77" i="60"/>
  <c r="C76" i="60"/>
  <c r="C71" i="60"/>
  <c r="C70" i="60"/>
  <c r="C69" i="60"/>
  <c r="C68" i="60"/>
  <c r="C66" i="60"/>
  <c r="C65" i="60"/>
  <c r="C64" i="60"/>
  <c r="C46" i="67"/>
  <c r="C47" i="67"/>
  <c r="C48" i="67"/>
  <c r="C45" i="67"/>
  <c r="D40" i="32"/>
  <c r="F46" i="46"/>
  <c r="F49" i="46"/>
  <c r="F29" i="47"/>
  <c r="F32" i="47"/>
  <c r="F31" i="47"/>
  <c r="F36" i="44"/>
  <c r="C34" i="66"/>
  <c r="F47" i="46"/>
  <c r="F37" i="66"/>
  <c r="F44" i="46"/>
  <c r="F39" i="44"/>
  <c r="F38" i="44"/>
  <c r="F37" i="44"/>
  <c r="F41" i="67"/>
  <c r="F31" i="68"/>
  <c r="F29" i="68"/>
  <c r="F30" i="68"/>
  <c r="F44" i="67"/>
  <c r="F48" i="67"/>
  <c r="F45" i="67"/>
  <c r="F46" i="67"/>
</calcChain>
</file>

<file path=xl/sharedStrings.xml><?xml version="1.0" encoding="utf-8"?>
<sst xmlns="http://schemas.openxmlformats.org/spreadsheetml/2006/main" count="8082" uniqueCount="605">
  <si>
    <t>(mg/l)</t>
  </si>
  <si>
    <t>Λcalc</t>
  </si>
  <si>
    <t>R2</t>
  </si>
  <si>
    <t>Duration:</t>
  </si>
  <si>
    <t>Country:</t>
  </si>
  <si>
    <t>Japan</t>
  </si>
  <si>
    <t>Ijira Lake</t>
  </si>
  <si>
    <t>Center</t>
  </si>
  <si>
    <t>(Surface)</t>
  </si>
  <si>
    <t>-</t>
  </si>
  <si>
    <t>Site</t>
  </si>
  <si>
    <t>Sampling</t>
  </si>
  <si>
    <t>Date</t>
  </si>
  <si>
    <t>surface</t>
  </si>
  <si>
    <t>(m)</t>
  </si>
  <si>
    <t xml:space="preserve"> </t>
    <phoneticPr fontId="3"/>
  </si>
  <si>
    <t>Mandatory Parameters : 4 times/year</t>
    <phoneticPr fontId="3"/>
  </si>
  <si>
    <t>Site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</si>
  <si>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</si>
  <si>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</si>
  <si>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</si>
  <si>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</si>
  <si>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t>(mS/m)</t>
    <phoneticPr fontId="3"/>
  </si>
  <si>
    <t>COD</t>
    <phoneticPr fontId="3"/>
  </si>
  <si>
    <t xml:space="preserve"> </t>
    <phoneticPr fontId="9"/>
  </si>
  <si>
    <t>Transparency</t>
  </si>
  <si>
    <t>COD</t>
  </si>
  <si>
    <t>-</t>
    <phoneticPr fontId="3"/>
  </si>
  <si>
    <t>Chongqing</t>
  </si>
  <si>
    <t>Xiamen</t>
  </si>
  <si>
    <t>Xi'an</t>
  </si>
  <si>
    <t>Zhuhai</t>
  </si>
  <si>
    <t>Country</t>
    <phoneticPr fontId="3"/>
  </si>
  <si>
    <t>Location</t>
    <phoneticPr fontId="9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</si>
  <si>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3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</si>
  <si>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3"/>
  </si>
  <si>
    <r>
      <t>Cl</t>
    </r>
    <r>
      <rPr>
        <vertAlign val="superscript"/>
        <sz val="10"/>
        <rFont val="Times New Roman"/>
        <family val="1"/>
      </rPr>
      <t>-</t>
    </r>
    <phoneticPr fontId="3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</si>
  <si>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3"/>
  </si>
  <si>
    <r>
      <t>Na</t>
    </r>
    <r>
      <rPr>
        <vertAlign val="superscript"/>
        <sz val="10"/>
        <rFont val="Times New Roman"/>
        <family val="1"/>
      </rPr>
      <t>+</t>
    </r>
    <phoneticPr fontId="3"/>
  </si>
  <si>
    <r>
      <t>K</t>
    </r>
    <r>
      <rPr>
        <vertAlign val="superscript"/>
        <sz val="10"/>
        <rFont val="Times New Roman"/>
        <family val="1"/>
      </rPr>
      <t>+</t>
    </r>
    <phoneticPr fontId="3"/>
  </si>
  <si>
    <r>
      <t>Ca</t>
    </r>
    <r>
      <rPr>
        <vertAlign val="superscript"/>
        <sz val="10"/>
        <rFont val="Times New Roman"/>
        <family val="1"/>
      </rPr>
      <t>2+</t>
    </r>
    <phoneticPr fontId="3"/>
  </si>
  <si>
    <r>
      <t>Mg</t>
    </r>
    <r>
      <rPr>
        <vertAlign val="superscript"/>
        <sz val="10"/>
        <rFont val="Times New Roman"/>
        <family val="1"/>
      </rPr>
      <t>2+</t>
    </r>
    <phoneticPr fontId="3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</si>
  <si>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3"/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</si>
  <si>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  <phoneticPr fontId="3"/>
  </si>
  <si>
    <t>DOC</t>
    <phoneticPr fontId="3"/>
  </si>
  <si>
    <t>Transparency</t>
    <phoneticPr fontId="3"/>
  </si>
  <si>
    <t>(m)</t>
    <phoneticPr fontId="3"/>
  </si>
  <si>
    <t>China</t>
    <phoneticPr fontId="9"/>
  </si>
  <si>
    <t>Xiaoping Dam</t>
    <phoneticPr fontId="9"/>
  </si>
  <si>
    <t>Japan</t>
    <phoneticPr fontId="9"/>
  </si>
  <si>
    <t>Gifu pref.</t>
    <phoneticPr fontId="9"/>
  </si>
  <si>
    <t>Russia</t>
    <phoneticPr fontId="9"/>
  </si>
  <si>
    <t>Thailand</t>
    <phoneticPr fontId="9"/>
  </si>
  <si>
    <t>(Ban Pong Chang)</t>
    <phoneticPr fontId="3"/>
  </si>
  <si>
    <t>note</t>
    <phoneticPr fontId="9"/>
  </si>
  <si>
    <t>Primorskaya</t>
    <phoneticPr fontId="9"/>
  </si>
  <si>
    <t>(meq/L)</t>
    <phoneticPr fontId="9"/>
  </si>
  <si>
    <t>(mg/L)</t>
    <phoneticPr fontId="9"/>
  </si>
  <si>
    <t>Date</t>
    <phoneticPr fontId="3"/>
  </si>
  <si>
    <t>(meq/L)</t>
    <phoneticPr fontId="3"/>
  </si>
  <si>
    <t>(mg/L)</t>
    <phoneticPr fontId="3"/>
  </si>
  <si>
    <t>mean</t>
    <phoneticPr fontId="3"/>
  </si>
  <si>
    <t>Center</t>
    <phoneticPr fontId="3"/>
  </si>
  <si>
    <t>(near bottom)</t>
    <phoneticPr fontId="3"/>
  </si>
  <si>
    <t>(Input)</t>
    <phoneticPr fontId="3"/>
  </si>
  <si>
    <t>mean*2</t>
    <phoneticPr fontId="3"/>
  </si>
  <si>
    <t>note</t>
    <phoneticPr fontId="3"/>
  </si>
  <si>
    <t>Anion</t>
    <phoneticPr fontId="3"/>
  </si>
  <si>
    <t>Cation</t>
    <phoneticPr fontId="3"/>
  </si>
  <si>
    <t>Judge</t>
    <phoneticPr fontId="3"/>
  </si>
  <si>
    <t>Mandatory Parameters : Once/year</t>
    <phoneticPr fontId="3"/>
  </si>
  <si>
    <t>Sampling</t>
    <phoneticPr fontId="3"/>
  </si>
  <si>
    <t>(μg/L)</t>
    <phoneticPr fontId="3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</si>
  <si>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</si>
  <si>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</si>
  <si>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</si>
  <si>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</si>
  <si>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</si>
  <si>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</si>
  <si>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</si>
  <si>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</si>
  <si>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</si>
  <si>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>-</t>
    </r>
    <phoneticPr fontId="3"/>
  </si>
  <si>
    <t>R1</t>
    <phoneticPr fontId="3"/>
  </si>
  <si>
    <r>
      <t>(</t>
    </r>
    <r>
      <rPr>
        <vertAlign val="superscript"/>
        <sz val="10"/>
        <color indexed="8"/>
        <rFont val="Times New Roman"/>
        <family val="1"/>
      </rPr>
      <t>o</t>
    </r>
    <r>
      <rPr>
        <sz val="10"/>
        <color indexed="8"/>
        <rFont val="Times New Roman"/>
        <family val="1"/>
      </rPr>
      <t>C)</t>
    </r>
  </si>
  <si>
    <t>R1</t>
  </si>
  <si>
    <t>(mg/L)</t>
  </si>
  <si>
    <t>TP</t>
  </si>
  <si>
    <t>Si</t>
  </si>
  <si>
    <r>
      <t>O</t>
    </r>
    <r>
      <rPr>
        <vertAlign val="subscript"/>
        <sz val="10"/>
        <color indexed="8"/>
        <rFont val="Times New Roman"/>
        <family val="1"/>
      </rPr>
      <t>2</t>
    </r>
  </si>
  <si>
    <t>DOC</t>
  </si>
  <si>
    <t>China</t>
  </si>
  <si>
    <t>Mandatory Parameters : 4 times/year</t>
  </si>
  <si>
    <t>Temp.</t>
  </si>
  <si>
    <t>pH</t>
  </si>
  <si>
    <t>EC</t>
  </si>
  <si>
    <t>Alkalinity</t>
  </si>
  <si>
    <t>-Jinyunshan Lake</t>
  </si>
  <si>
    <t>-Xiaoping Dam</t>
  </si>
  <si>
    <t>-Jiwozi River</t>
  </si>
  <si>
    <t>-Zhuxiandong</t>
  </si>
  <si>
    <t>note</t>
  </si>
  <si>
    <t>Anion</t>
  </si>
  <si>
    <t>Cation</t>
  </si>
  <si>
    <t>-Xiaoping</t>
  </si>
  <si>
    <t>Duration:</t>
    <phoneticPr fontId="3"/>
  </si>
  <si>
    <t>Country:</t>
    <phoneticPr fontId="3"/>
  </si>
  <si>
    <t>Jiwozi River</t>
    <phoneticPr fontId="9"/>
  </si>
  <si>
    <t>Mandatory Parameters : 4times/year</t>
    <phoneticPr fontId="3"/>
  </si>
  <si>
    <t>Λcalc</t>
    <phoneticPr fontId="3"/>
  </si>
  <si>
    <t>Fe</t>
    <phoneticPr fontId="3"/>
  </si>
  <si>
    <t>Komarovka River</t>
    <phoneticPr fontId="3"/>
  </si>
  <si>
    <t xml:space="preserve">Pereemnaya River </t>
    <phoneticPr fontId="3"/>
  </si>
  <si>
    <t xml:space="preserve">Komarovka River </t>
    <phoneticPr fontId="3"/>
  </si>
  <si>
    <t>mS/m</t>
    <phoneticPr fontId="14"/>
  </si>
  <si>
    <t>meq/L</t>
    <phoneticPr fontId="14"/>
  </si>
  <si>
    <t>mg/L</t>
    <phoneticPr fontId="14"/>
  </si>
  <si>
    <t>m</t>
    <phoneticPr fontId="14"/>
  </si>
  <si>
    <t>-</t>
    <phoneticPr fontId="14"/>
  </si>
  <si>
    <t>*1</t>
    <phoneticPr fontId="1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</si>
  <si>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1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</si>
  <si>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14"/>
  </si>
  <si>
    <r>
      <t>Cl</t>
    </r>
    <r>
      <rPr>
        <vertAlign val="superscript"/>
        <sz val="11"/>
        <rFont val="Times New Roman"/>
        <family val="1"/>
      </rPr>
      <t>-</t>
    </r>
    <phoneticPr fontId="1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</si>
  <si>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14"/>
  </si>
  <si>
    <r>
      <t>Na</t>
    </r>
    <r>
      <rPr>
        <vertAlign val="superscript"/>
        <sz val="11"/>
        <rFont val="Times New Roman"/>
        <family val="1"/>
      </rPr>
      <t>+</t>
    </r>
    <phoneticPr fontId="14"/>
  </si>
  <si>
    <r>
      <t>K</t>
    </r>
    <r>
      <rPr>
        <vertAlign val="superscript"/>
        <sz val="11"/>
        <rFont val="Times New Roman"/>
        <family val="1"/>
      </rPr>
      <t>+</t>
    </r>
    <phoneticPr fontId="14"/>
  </si>
  <si>
    <r>
      <t>Ca</t>
    </r>
    <r>
      <rPr>
        <vertAlign val="superscript"/>
        <sz val="11"/>
        <rFont val="Times New Roman"/>
        <family val="1"/>
      </rPr>
      <t>2+</t>
    </r>
    <phoneticPr fontId="14"/>
  </si>
  <si>
    <r>
      <t>Mg</t>
    </r>
    <r>
      <rPr>
        <vertAlign val="superscript"/>
        <sz val="11"/>
        <rFont val="Times New Roman"/>
        <family val="1"/>
      </rPr>
      <t>2+</t>
    </r>
    <phoneticPr fontId="14"/>
  </si>
  <si>
    <r>
      <t>PO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3-</t>
    </r>
    <phoneticPr fontId="14"/>
  </si>
  <si>
    <r>
      <t>NO</t>
    </r>
    <r>
      <rPr>
        <vertAlign val="subscript"/>
        <sz val="11"/>
        <rFont val="Times New Roman"/>
        <family val="1"/>
      </rPr>
      <t>2</t>
    </r>
    <r>
      <rPr>
        <vertAlign val="superscript"/>
        <sz val="11"/>
        <rFont val="Times New Roman"/>
        <family val="1"/>
      </rPr>
      <t>-</t>
    </r>
    <phoneticPr fontId="14"/>
  </si>
  <si>
    <t>&lt;0.066*1</t>
    <phoneticPr fontId="14"/>
  </si>
  <si>
    <t>&lt;0.01*1</t>
    <phoneticPr fontId="14"/>
  </si>
  <si>
    <t>&lt;0.03*1</t>
    <phoneticPr fontId="14"/>
  </si>
  <si>
    <t>&lt;0.02*1</t>
    <phoneticPr fontId="14"/>
  </si>
  <si>
    <t>&lt;0.003*1</t>
    <phoneticPr fontId="14"/>
  </si>
  <si>
    <t>&lt;4.0*1</t>
    <phoneticPr fontId="14"/>
  </si>
  <si>
    <t>-</t>
    <phoneticPr fontId="9"/>
  </si>
  <si>
    <t>Thailand</t>
    <phoneticPr fontId="3"/>
  </si>
  <si>
    <t>Station1</t>
    <phoneticPr fontId="3"/>
  </si>
  <si>
    <t>Station2</t>
    <phoneticPr fontId="3"/>
  </si>
  <si>
    <t>(Ban Pang Pueng)</t>
    <phoneticPr fontId="3"/>
  </si>
  <si>
    <t>Malaysia</t>
    <phoneticPr fontId="9"/>
  </si>
  <si>
    <t>*1</t>
  </si>
  <si>
    <t>Chl-a</t>
    <phoneticPr fontId="3"/>
  </si>
  <si>
    <t>&lt;0.02*1</t>
  </si>
  <si>
    <t>&lt;0.1*1</t>
  </si>
  <si>
    <t>&lt;0.003*1</t>
  </si>
  <si>
    <t>&lt;0.01*1</t>
  </si>
  <si>
    <t>&lt;0.005*1</t>
  </si>
  <si>
    <t>Water color</t>
    <phoneticPr fontId="3"/>
  </si>
  <si>
    <t>*2: Mean of pH takes an average of hydrogen ion.</t>
    <phoneticPr fontId="9"/>
  </si>
  <si>
    <t>colorless</t>
  </si>
  <si>
    <t>&lt;0.01*1</t>
    <phoneticPr fontId="9"/>
  </si>
  <si>
    <t>mean</t>
  </si>
  <si>
    <t>&lt;0.06*1</t>
  </si>
  <si>
    <t xml:space="preserve">     Mandatory Parameters : Once /year</t>
    <phoneticPr fontId="9"/>
  </si>
  <si>
    <t>(PtCo unit)</t>
    <phoneticPr fontId="9"/>
  </si>
  <si>
    <t>&lt;10*1</t>
  </si>
  <si>
    <t>D-Al</t>
    <phoneticPr fontId="3"/>
  </si>
  <si>
    <t>Kobora River</t>
    <phoneticPr fontId="3"/>
  </si>
  <si>
    <t>×</t>
  </si>
  <si>
    <t>Malaysia</t>
    <phoneticPr fontId="3"/>
  </si>
  <si>
    <t>Mandatory Parameters: Once/year</t>
    <phoneticPr fontId="9"/>
  </si>
  <si>
    <t>Mandatory Parameters: 4 times/year</t>
    <phoneticPr fontId="9"/>
  </si>
  <si>
    <t>Optional Parameters</t>
    <phoneticPr fontId="9"/>
  </si>
  <si>
    <t>mean*1</t>
    <phoneticPr fontId="3"/>
  </si>
  <si>
    <t>(sample)</t>
    <phoneticPr fontId="9"/>
  </si>
  <si>
    <t>(Forel-Ule Scale)</t>
    <phoneticPr fontId="9"/>
  </si>
  <si>
    <t>clear, colorless</t>
    <phoneticPr fontId="9"/>
  </si>
  <si>
    <t xml:space="preserve">Duration: </t>
    <phoneticPr fontId="3"/>
  </si>
  <si>
    <t>Japan</t>
    <phoneticPr fontId="3"/>
  </si>
  <si>
    <t>Banryu Lake</t>
    <phoneticPr fontId="9"/>
  </si>
  <si>
    <t>(See below)</t>
    <phoneticPr fontId="9"/>
  </si>
  <si>
    <t>near bottom</t>
    <phoneticPr fontId="9"/>
  </si>
  <si>
    <t>Optional Parameters</t>
    <phoneticPr fontId="3"/>
  </si>
  <si>
    <t>*2: Mean of pH takes an average of hydrogen ion.</t>
    <phoneticPr fontId="3"/>
  </si>
  <si>
    <t>Hoa Binh Reservoir</t>
    <phoneticPr fontId="3"/>
  </si>
  <si>
    <t>*1</t>
    <phoneticPr fontId="9"/>
  </si>
  <si>
    <t>Water Color</t>
    <phoneticPr fontId="3"/>
  </si>
  <si>
    <t>地点 ： 岐阜県　伊自良湖（湖心表層）</t>
    <rPh sb="0" eb="2">
      <t>チテン</t>
    </rPh>
    <rPh sb="5" eb="7">
      <t>ギフ</t>
    </rPh>
    <rPh sb="7" eb="8">
      <t>ケン</t>
    </rPh>
    <rPh sb="9" eb="12">
      <t>イジラ</t>
    </rPh>
    <phoneticPr fontId="14"/>
  </si>
  <si>
    <t>注）2006年に浚渫工事（水抜きのみ）を実施</t>
    <rPh sb="0" eb="1">
      <t>チュウ</t>
    </rPh>
    <rPh sb="6" eb="7">
      <t>ネン</t>
    </rPh>
    <rPh sb="8" eb="10">
      <t>シュンセツ</t>
    </rPh>
    <rPh sb="10" eb="12">
      <t>コウジ</t>
    </rPh>
    <rPh sb="13" eb="15">
      <t>ミズヌ</t>
    </rPh>
    <rPh sb="20" eb="22">
      <t>ジッシ</t>
    </rPh>
    <phoneticPr fontId="14"/>
  </si>
  <si>
    <t>分析項目</t>
    <rPh sb="0" eb="2">
      <t>ブンセキ</t>
    </rPh>
    <rPh sb="2" eb="4">
      <t>コウモク</t>
    </rPh>
    <phoneticPr fontId="3"/>
  </si>
  <si>
    <t>採取年月日</t>
    <rPh sb="0" eb="2">
      <t>サイシュ</t>
    </rPh>
    <rPh sb="2" eb="5">
      <t>ネンガッピ</t>
    </rPh>
    <phoneticPr fontId="3"/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</si>
  <si>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</si>
  <si>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</si>
  <si>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</si>
  <si>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</si>
  <si>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</si>
  <si>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</si>
  <si>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</si>
  <si>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</si>
  <si>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</si>
  <si>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</si>
  <si>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  <phoneticPr fontId="14"/>
  </si>
  <si>
    <t>99</t>
    <phoneticPr fontId="14"/>
  </si>
  <si>
    <t>00</t>
    <phoneticPr fontId="14"/>
  </si>
  <si>
    <t>01</t>
    <phoneticPr fontId="14"/>
  </si>
  <si>
    <t>02</t>
    <phoneticPr fontId="14"/>
  </si>
  <si>
    <r>
      <t>0</t>
    </r>
    <r>
      <rPr>
        <sz val="10"/>
        <rFont val="ＭＳ 明朝"/>
        <family val="1"/>
        <charset val="128"/>
      </rPr>
      <t>2</t>
    </r>
    <phoneticPr fontId="14"/>
  </si>
  <si>
    <t>03</t>
    <phoneticPr fontId="14"/>
  </si>
  <si>
    <r>
      <t>0</t>
    </r>
    <r>
      <rPr>
        <sz val="10"/>
        <rFont val="ＭＳ 明朝"/>
        <family val="1"/>
        <charset val="128"/>
      </rPr>
      <t>3</t>
    </r>
    <phoneticPr fontId="14"/>
  </si>
  <si>
    <r>
      <t>0</t>
    </r>
    <r>
      <rPr>
        <sz val="10"/>
        <rFont val="ＭＳ 明朝"/>
        <family val="1"/>
        <charset val="128"/>
      </rPr>
      <t>4</t>
    </r>
    <phoneticPr fontId="14"/>
  </si>
  <si>
    <r>
      <t>0</t>
    </r>
    <r>
      <rPr>
        <sz val="10"/>
        <rFont val="ＭＳ 明朝"/>
        <family val="1"/>
        <charset val="128"/>
      </rPr>
      <t>5</t>
    </r>
    <phoneticPr fontId="14"/>
  </si>
  <si>
    <r>
      <t>0</t>
    </r>
    <r>
      <rPr>
        <sz val="10"/>
        <rFont val="ＭＳ 明朝"/>
        <family val="1"/>
        <charset val="128"/>
      </rPr>
      <t>6</t>
    </r>
    <phoneticPr fontId="14"/>
  </si>
  <si>
    <t>07</t>
    <phoneticPr fontId="14"/>
  </si>
  <si>
    <r>
      <t>0</t>
    </r>
    <r>
      <rPr>
        <sz val="10"/>
        <rFont val="ＭＳ 明朝"/>
        <family val="1"/>
        <charset val="128"/>
      </rPr>
      <t>7</t>
    </r>
    <phoneticPr fontId="14"/>
  </si>
  <si>
    <t>08</t>
    <phoneticPr fontId="14"/>
  </si>
  <si>
    <r>
      <t>0</t>
    </r>
    <r>
      <rPr>
        <sz val="10"/>
        <rFont val="ＭＳ 明朝"/>
        <family val="1"/>
        <charset val="128"/>
      </rPr>
      <t>8</t>
    </r>
    <phoneticPr fontId="14"/>
  </si>
  <si>
    <t>09</t>
    <phoneticPr fontId="14"/>
  </si>
  <si>
    <t>10</t>
    <phoneticPr fontId="14"/>
  </si>
  <si>
    <t>水温</t>
    <rPh sb="0" eb="2">
      <t>スイオン</t>
    </rPh>
    <phoneticPr fontId="14"/>
  </si>
  <si>
    <t>ｐH</t>
  </si>
  <si>
    <r>
      <t>EC</t>
    </r>
    <r>
      <rPr>
        <sz val="10"/>
        <rFont val="ＭＳ 明朝"/>
        <family val="1"/>
        <charset val="128"/>
      </rPr>
      <t>(mS/m)</t>
    </r>
    <phoneticPr fontId="14"/>
  </si>
  <si>
    <r>
      <t>アルカリ度（pH4.8）</t>
    </r>
    <r>
      <rPr>
        <sz val="10"/>
        <rFont val="ＭＳ 明朝"/>
        <family val="1"/>
        <charset val="128"/>
      </rPr>
      <t>(meq/L)</t>
    </r>
    <rPh sb="4" eb="5">
      <t>ド</t>
    </rPh>
    <phoneticPr fontId="14"/>
  </si>
  <si>
    <r>
      <t>硫酸イオン(</t>
    </r>
    <r>
      <rPr>
        <sz val="10"/>
        <rFont val="ＭＳ 明朝"/>
        <family val="1"/>
        <charset val="128"/>
      </rPr>
      <t>mg/L)</t>
    </r>
    <phoneticPr fontId="14"/>
  </si>
  <si>
    <t>硝酸イオン(mg/L)</t>
    <rPh sb="0" eb="2">
      <t>ショウサン</t>
    </rPh>
    <phoneticPr fontId="14"/>
  </si>
  <si>
    <t>塩化物イオン(mg/L)</t>
    <rPh sb="0" eb="3">
      <t>エンカブツ</t>
    </rPh>
    <phoneticPr fontId="14"/>
  </si>
  <si>
    <t>アンモニウムイオン(mg/L)</t>
    <phoneticPr fontId="14"/>
  </si>
  <si>
    <t>&lt;0.02*4</t>
  </si>
  <si>
    <t>&lt;0.02*3</t>
  </si>
  <si>
    <t>&lt;0.01</t>
  </si>
  <si>
    <t>ナトリウムイオン(mg/L)</t>
    <phoneticPr fontId="14"/>
  </si>
  <si>
    <t>カリウムイオン(mg/L)</t>
    <phoneticPr fontId="14"/>
  </si>
  <si>
    <t>カルシウムイオン(mg/L)</t>
    <phoneticPr fontId="14"/>
  </si>
  <si>
    <t>マグネシウムイオン(mg/L)</t>
    <phoneticPr fontId="14"/>
  </si>
  <si>
    <r>
      <t>Chl-a　</t>
    </r>
    <r>
      <rPr>
        <sz val="10"/>
        <rFont val="ＭＳ 明朝"/>
        <family val="1"/>
        <charset val="128"/>
      </rPr>
      <t>(μg/L)</t>
    </r>
    <phoneticPr fontId="14"/>
  </si>
  <si>
    <t>透明度(m)</t>
    <phoneticPr fontId="14"/>
  </si>
  <si>
    <t>水色（外観）</t>
    <phoneticPr fontId="14"/>
  </si>
  <si>
    <t>無色透明</t>
    <rPh sb="0" eb="4">
      <t>ムショクトウメイ</t>
    </rPh>
    <phoneticPr fontId="1"/>
  </si>
  <si>
    <t>無色透明</t>
  </si>
  <si>
    <r>
      <t>DOC　</t>
    </r>
    <r>
      <rPr>
        <sz val="10"/>
        <rFont val="ＭＳ 明朝"/>
        <family val="1"/>
        <charset val="128"/>
      </rPr>
      <t>(mg/L)</t>
    </r>
    <phoneticPr fontId="14"/>
  </si>
  <si>
    <r>
      <t>NO2-　</t>
    </r>
    <r>
      <rPr>
        <sz val="10"/>
        <rFont val="ＭＳ 明朝"/>
        <family val="1"/>
        <charset val="128"/>
      </rPr>
      <t>(mg/L)</t>
    </r>
    <phoneticPr fontId="14"/>
  </si>
  <si>
    <t>&lt;0.01*4</t>
  </si>
  <si>
    <t>&lt;0.03*4</t>
  </si>
  <si>
    <r>
      <t>PO43-　</t>
    </r>
    <r>
      <rPr>
        <sz val="10"/>
        <rFont val="ＭＳ 明朝"/>
        <family val="1"/>
        <charset val="128"/>
      </rPr>
      <t>(mg/L)</t>
    </r>
    <phoneticPr fontId="14"/>
  </si>
  <si>
    <t>&lt;0.066*4</t>
  </si>
  <si>
    <t>&lt;0.03*3</t>
  </si>
  <si>
    <t>&lt;0.1*3</t>
  </si>
  <si>
    <t>&lt;0.1</t>
  </si>
  <si>
    <t>動物プランクトン</t>
    <phoneticPr fontId="14"/>
  </si>
  <si>
    <t>植物プランクトン</t>
    <phoneticPr fontId="14"/>
  </si>
  <si>
    <r>
      <t>Al３+　</t>
    </r>
    <r>
      <rPr>
        <sz val="10"/>
        <rFont val="ＭＳ 明朝"/>
        <family val="1"/>
        <charset val="128"/>
      </rPr>
      <t>(mg/L)</t>
    </r>
    <phoneticPr fontId="14"/>
  </si>
  <si>
    <t>&lt;0</t>
    <phoneticPr fontId="14"/>
  </si>
  <si>
    <r>
      <t>COD　</t>
    </r>
    <r>
      <rPr>
        <sz val="10"/>
        <rFont val="ＭＳ 明朝"/>
        <family val="1"/>
        <charset val="128"/>
      </rPr>
      <t>(mg/L)</t>
    </r>
    <phoneticPr fontId="14"/>
  </si>
  <si>
    <r>
      <t>Fe3+　</t>
    </r>
    <r>
      <rPr>
        <sz val="10"/>
        <rFont val="ＭＳ 明朝"/>
        <family val="1"/>
        <charset val="128"/>
      </rPr>
      <t>(mg/L)</t>
    </r>
    <phoneticPr fontId="14"/>
  </si>
  <si>
    <r>
      <t>Mn2+　</t>
    </r>
    <r>
      <rPr>
        <sz val="10"/>
        <rFont val="ＭＳ 明朝"/>
        <family val="1"/>
        <charset val="128"/>
      </rPr>
      <t>(mg/L)</t>
    </r>
    <phoneticPr fontId="14"/>
  </si>
  <si>
    <r>
      <t>TOC　</t>
    </r>
    <r>
      <rPr>
        <sz val="10"/>
        <rFont val="ＭＳ 明朝"/>
        <family val="1"/>
        <charset val="128"/>
      </rPr>
      <t>(mg/L)</t>
    </r>
    <phoneticPr fontId="14"/>
  </si>
  <si>
    <r>
      <t>TN　</t>
    </r>
    <r>
      <rPr>
        <sz val="10"/>
        <rFont val="ＭＳ 明朝"/>
        <family val="1"/>
        <charset val="128"/>
      </rPr>
      <t>(mg/L)</t>
    </r>
    <phoneticPr fontId="14"/>
  </si>
  <si>
    <r>
      <t>TP　</t>
    </r>
    <r>
      <rPr>
        <sz val="10"/>
        <rFont val="ＭＳ 明朝"/>
        <family val="1"/>
        <charset val="128"/>
      </rPr>
      <t>(mg/L)</t>
    </r>
    <phoneticPr fontId="14"/>
  </si>
  <si>
    <r>
      <t>DO</t>
    </r>
    <r>
      <rPr>
        <sz val="11"/>
        <rFont val="ＭＳ Ｐゴシック"/>
        <family val="3"/>
        <charset val="128"/>
      </rPr>
      <t>　</t>
    </r>
    <r>
      <rPr>
        <sz val="10"/>
        <rFont val="ＭＳ 明朝"/>
        <family val="1"/>
        <charset val="128"/>
      </rPr>
      <t>(mg/L)</t>
    </r>
    <phoneticPr fontId="14"/>
  </si>
  <si>
    <t>Օ</t>
  </si>
  <si>
    <t>Southern
 Baikal</t>
    <phoneticPr fontId="9"/>
  </si>
  <si>
    <t>Kanchanaburi
 Province</t>
    <phoneticPr fontId="9"/>
  </si>
  <si>
    <t>Hoa Binh
 Province</t>
    <phoneticPr fontId="9"/>
  </si>
  <si>
    <t>&lt;0.10*1</t>
  </si>
  <si>
    <t>Vietnam</t>
    <phoneticPr fontId="3"/>
  </si>
  <si>
    <t>Vietnam</t>
    <phoneticPr fontId="9"/>
  </si>
  <si>
    <t>Kamagatani River</t>
    <phoneticPr fontId="3"/>
  </si>
  <si>
    <t>mean</t>
    <phoneticPr fontId="9"/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</si>
  <si>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</si>
  <si>
    <t>*1: Less than determination limit.</t>
    <phoneticPr fontId="3"/>
  </si>
  <si>
    <t>*1: Less than detection limit.</t>
    <phoneticPr fontId="3"/>
  </si>
  <si>
    <t>*1 : Mean of pH takes an average of hydrogen ion.</t>
    <phoneticPr fontId="9"/>
  </si>
  <si>
    <t>*1: Less than determination/detection limit.</t>
    <phoneticPr fontId="9"/>
  </si>
  <si>
    <t>mean*2</t>
  </si>
  <si>
    <t>R1</t>
    <phoneticPr fontId="9"/>
  </si>
  <si>
    <t># Concerning "×" judging, it was not able to specify the main reasons.</t>
  </si>
  <si>
    <t>Philippines</t>
    <phoneticPr fontId="3"/>
  </si>
  <si>
    <t>R2</t>
    <phoneticPr fontId="3"/>
  </si>
  <si>
    <t>*1: Mean of pH takes an average of hydrogen ion.</t>
    <phoneticPr fontId="9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</si>
  <si>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</si>
  <si>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</si>
  <si>
    <r>
      <t>Cl</t>
    </r>
    <r>
      <rPr>
        <vertAlign val="superscript"/>
        <sz val="10"/>
        <rFont val="Times New Roman"/>
        <family val="1"/>
      </rPr>
      <t>-</t>
    </r>
  </si>
  <si>
    <r>
      <t>Na</t>
    </r>
    <r>
      <rPr>
        <vertAlign val="superscript"/>
        <sz val="10"/>
        <rFont val="Times New Roman"/>
        <family val="1"/>
      </rPr>
      <t>+</t>
    </r>
  </si>
  <si>
    <r>
      <t>K</t>
    </r>
    <r>
      <rPr>
        <vertAlign val="superscript"/>
        <sz val="10"/>
        <rFont val="Times New Roman"/>
        <family val="1"/>
      </rPr>
      <t>+</t>
    </r>
  </si>
  <si>
    <r>
      <t>Ca</t>
    </r>
    <r>
      <rPr>
        <vertAlign val="superscript"/>
        <sz val="10"/>
        <rFont val="Times New Roman"/>
        <family val="1"/>
      </rPr>
      <t>2+</t>
    </r>
  </si>
  <si>
    <r>
      <t>Mg</t>
    </r>
    <r>
      <rPr>
        <vertAlign val="superscript"/>
        <sz val="10"/>
        <rFont val="Times New Roman"/>
        <family val="1"/>
      </rPr>
      <t>2+</t>
    </r>
  </si>
  <si>
    <t>(mS/m)</t>
    <phoneticPr fontId="3"/>
  </si>
  <si>
    <t>(meq/L)</t>
    <phoneticPr fontId="3"/>
  </si>
  <si>
    <t>(mg/L)</t>
    <phoneticPr fontId="3"/>
  </si>
  <si>
    <t>mean*2</t>
    <phoneticPr fontId="9"/>
  </si>
  <si>
    <t xml:space="preserve"> </t>
    <phoneticPr fontId="9"/>
  </si>
  <si>
    <t>Judge</t>
    <phoneticPr fontId="9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</si>
  <si>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9"/>
  </si>
  <si>
    <t>Date</t>
    <phoneticPr fontId="3"/>
  </si>
  <si>
    <t>(meq/L)</t>
    <phoneticPr fontId="3"/>
  </si>
  <si>
    <t>(mg/L)</t>
    <phoneticPr fontId="3"/>
  </si>
  <si>
    <t>Anion</t>
    <phoneticPr fontId="3"/>
  </si>
  <si>
    <t>Cation</t>
    <phoneticPr fontId="3"/>
  </si>
  <si>
    <t>R1</t>
    <phoneticPr fontId="3"/>
  </si>
  <si>
    <t>Judge</t>
    <phoneticPr fontId="3"/>
  </si>
  <si>
    <t xml:space="preserve"> </t>
    <phoneticPr fontId="3"/>
  </si>
  <si>
    <t>Lake/Stream:</t>
  </si>
  <si>
    <t>&lt;0.10*1</t>
    <phoneticPr fontId="9"/>
  </si>
  <si>
    <t>*1: Less than determination limit.</t>
    <phoneticPr fontId="9"/>
  </si>
  <si>
    <t>*2: Mean of pH takes an average of hydrogen ion.</t>
    <phoneticPr fontId="9"/>
  </si>
  <si>
    <t>Optional Parameters</t>
    <phoneticPr fontId="9"/>
  </si>
  <si>
    <t>mean*1</t>
    <phoneticPr fontId="3"/>
  </si>
  <si>
    <t>Selangor</t>
  </si>
  <si>
    <t>Mandatory Parameters : 4 times/year</t>
    <phoneticPr fontId="3"/>
  </si>
  <si>
    <t xml:space="preserve"> </t>
    <phoneticPr fontId="3"/>
  </si>
  <si>
    <t>Country</t>
    <phoneticPr fontId="3"/>
  </si>
  <si>
    <t>Location</t>
    <phoneticPr fontId="9"/>
  </si>
  <si>
    <t>Site</t>
    <phoneticPr fontId="3"/>
  </si>
  <si>
    <t>pH</t>
    <phoneticPr fontId="3"/>
  </si>
  <si>
    <t>EC</t>
    <phoneticPr fontId="3"/>
  </si>
  <si>
    <t>Alkalinity</t>
    <phoneticPr fontId="3"/>
  </si>
  <si>
    <t>(mS/m)</t>
    <phoneticPr fontId="3"/>
  </si>
  <si>
    <t>(meq/L)</t>
    <phoneticPr fontId="9"/>
  </si>
  <si>
    <t>(mg/L)</t>
    <phoneticPr fontId="9"/>
  </si>
  <si>
    <t>China</t>
    <phoneticPr fontId="9"/>
  </si>
  <si>
    <t>Jinyunshan Lake</t>
    <phoneticPr fontId="9"/>
  </si>
  <si>
    <t>Xiaoping Dam</t>
    <phoneticPr fontId="9"/>
  </si>
  <si>
    <t>Jiwozi River</t>
    <phoneticPr fontId="9"/>
  </si>
  <si>
    <t>Zhuxiandong
 Stream</t>
    <phoneticPr fontId="9"/>
  </si>
  <si>
    <t>Gifu pref.</t>
    <phoneticPr fontId="9"/>
  </si>
  <si>
    <t>Shimane
 pref.</t>
    <phoneticPr fontId="9"/>
  </si>
  <si>
    <t>Malaysia</t>
    <phoneticPr fontId="9"/>
  </si>
  <si>
    <t>Sabah</t>
    <phoneticPr fontId="9"/>
  </si>
  <si>
    <t>Russia</t>
    <phoneticPr fontId="9"/>
  </si>
  <si>
    <t>Southern
 Baikal</t>
    <phoneticPr fontId="9"/>
  </si>
  <si>
    <t>Primorskaya</t>
    <phoneticPr fontId="9"/>
  </si>
  <si>
    <t>Thailand</t>
    <phoneticPr fontId="9"/>
  </si>
  <si>
    <t>Kanchanaburi
 Province</t>
    <phoneticPr fontId="9"/>
  </si>
  <si>
    <t>Vietnam</t>
    <phoneticPr fontId="9"/>
  </si>
  <si>
    <t>Hoa Binh
 Province</t>
    <phoneticPr fontId="9"/>
  </si>
  <si>
    <t>Hoa Binh Reservoir</t>
    <phoneticPr fontId="9"/>
  </si>
  <si>
    <t>note</t>
    <phoneticPr fontId="9"/>
  </si>
  <si>
    <t xml:space="preserve"> </t>
    <phoneticPr fontId="9"/>
  </si>
  <si>
    <r>
      <t>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phoneticPr fontId="3"/>
  </si>
  <si>
    <r>
      <t>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3"/>
  </si>
  <si>
    <r>
      <t>Cl</t>
    </r>
    <r>
      <rPr>
        <b/>
        <vertAlign val="superscript"/>
        <sz val="12"/>
        <rFont val="Times New Roman"/>
        <family val="1"/>
      </rPr>
      <t>-</t>
    </r>
    <phoneticPr fontId="3"/>
  </si>
  <si>
    <r>
      <t>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3"/>
  </si>
  <si>
    <r>
      <t>Na</t>
    </r>
    <r>
      <rPr>
        <b/>
        <vertAlign val="superscript"/>
        <sz val="12"/>
        <rFont val="Times New Roman"/>
        <family val="1"/>
      </rPr>
      <t>+</t>
    </r>
    <phoneticPr fontId="3"/>
  </si>
  <si>
    <r>
      <t>K</t>
    </r>
    <r>
      <rPr>
        <b/>
        <vertAlign val="superscript"/>
        <sz val="12"/>
        <rFont val="Times New Roman"/>
        <family val="1"/>
      </rPr>
      <t>+</t>
    </r>
    <phoneticPr fontId="3"/>
  </si>
  <si>
    <r>
      <t>Ca</t>
    </r>
    <r>
      <rPr>
        <b/>
        <vertAlign val="superscript"/>
        <sz val="12"/>
        <rFont val="Times New Roman"/>
        <family val="1"/>
      </rPr>
      <t>2+</t>
    </r>
    <phoneticPr fontId="3"/>
  </si>
  <si>
    <r>
      <t>Mg</t>
    </r>
    <r>
      <rPr>
        <b/>
        <vertAlign val="superscript"/>
        <sz val="12"/>
        <rFont val="Times New Roman"/>
        <family val="1"/>
      </rPr>
      <t>2+</t>
    </r>
    <phoneticPr fontId="3"/>
  </si>
  <si>
    <r>
      <t>Pereemnaya River</t>
    </r>
    <r>
      <rPr>
        <b/>
        <vertAlign val="superscript"/>
        <sz val="12"/>
        <color indexed="8"/>
        <rFont val="Times New Roman"/>
        <family val="1"/>
      </rPr>
      <t xml:space="preserve"> </t>
    </r>
    <phoneticPr fontId="9"/>
  </si>
  <si>
    <t>Sras Srang Lake</t>
    <phoneticPr fontId="9"/>
  </si>
  <si>
    <t>DO</t>
    <phoneticPr fontId="9"/>
  </si>
  <si>
    <t>Sras Srang Lake</t>
  </si>
  <si>
    <t>Cambodia</t>
  </si>
  <si>
    <t>Cambodia</t>
    <phoneticPr fontId="9"/>
  </si>
  <si>
    <t>Kampong Speu
 province</t>
    <phoneticPr fontId="9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</si>
  <si>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9"/>
  </si>
  <si>
    <t>Mandatory Parameters :
 Once/year</t>
    <phoneticPr fontId="3"/>
  </si>
  <si>
    <t>Mandatory Parameters: 4 times/year</t>
    <phoneticPr fontId="3"/>
  </si>
  <si>
    <t>Mongolia</t>
    <phoneticPr fontId="3"/>
  </si>
  <si>
    <t>Terelj River</t>
    <phoneticPr fontId="3"/>
  </si>
  <si>
    <t>Terelj River</t>
    <phoneticPr fontId="9"/>
  </si>
  <si>
    <t>River</t>
    <phoneticPr fontId="9"/>
  </si>
  <si>
    <t>Stream</t>
    <phoneticPr fontId="9"/>
  </si>
  <si>
    <t>Ambulalakaw Lake</t>
  </si>
  <si>
    <t>Lao PDR</t>
    <phoneticPr fontId="3"/>
  </si>
  <si>
    <t>Indonesia</t>
    <phoneticPr fontId="9"/>
  </si>
  <si>
    <t>Bandung</t>
  </si>
  <si>
    <t>Sukabumi, 
West Java</t>
  </si>
  <si>
    <t>Benguet</t>
  </si>
  <si>
    <t>Gunung Lake</t>
    <phoneticPr fontId="9"/>
  </si>
  <si>
    <t>Pandin Lake</t>
    <phoneticPr fontId="9"/>
  </si>
  <si>
    <t>Indonesia</t>
    <phoneticPr fontId="9"/>
  </si>
  <si>
    <t>Table 6.5(11) Annual mean values of each parameters from 2005 to 2014 at Semenyih Dam (Malaysia)</t>
    <phoneticPr fontId="9"/>
  </si>
  <si>
    <t>Table 6.5(14) Annual mean values of each parameters from 2004 to 2014 at Pandin Lake (Philippines)</t>
    <phoneticPr fontId="9"/>
  </si>
  <si>
    <t>Zhuxiandong  stream</t>
    <phoneticPr fontId="9"/>
  </si>
  <si>
    <t>Patenggang Lake</t>
    <phoneticPr fontId="9"/>
  </si>
  <si>
    <t>Jinyushan Lake</t>
    <phoneticPr fontId="9"/>
  </si>
  <si>
    <t>Ijira Lake</t>
    <phoneticPr fontId="9"/>
  </si>
  <si>
    <t>Semenyih Dam</t>
    <phoneticPr fontId="9"/>
  </si>
  <si>
    <t>Tembaling River</t>
    <phoneticPr fontId="9"/>
  </si>
  <si>
    <t>Ambulalakao Lake</t>
    <phoneticPr fontId="9"/>
  </si>
  <si>
    <t>Pereemnaya River</t>
    <phoneticPr fontId="9"/>
  </si>
  <si>
    <t>Komarovka River</t>
    <phoneticPr fontId="9"/>
  </si>
  <si>
    <t>Vachiralongkorn Dam (Ban Pong Chang)</t>
    <phoneticPr fontId="9"/>
  </si>
  <si>
    <t>Vachiralongkorn Dam (Ban Pang Pueng)</t>
    <phoneticPr fontId="9"/>
  </si>
  <si>
    <t>×</t>
    <phoneticPr fontId="9"/>
  </si>
  <si>
    <t>&lt;0.08*1</t>
  </si>
  <si>
    <t>&lt;0.05*1</t>
  </si>
  <si>
    <t>Mongolia</t>
  </si>
  <si>
    <t>Mongolia</t>
    <phoneticPr fontId="9"/>
  </si>
  <si>
    <t>Terelj</t>
  </si>
  <si>
    <t>Terelj</t>
    <phoneticPr fontId="9"/>
  </si>
  <si>
    <t>*1: Mean of pH takes an average of hydrogen ion.</t>
    <phoneticPr fontId="3"/>
  </si>
  <si>
    <t>Philippines</t>
    <phoneticPr fontId="9"/>
  </si>
  <si>
    <t>Semenyih Dam</t>
    <phoneticPr fontId="9"/>
  </si>
  <si>
    <t>採取年月日</t>
  </si>
  <si>
    <t>Table 6.5(15) Annual mean values of each parameters from 2005 to 2016 at Ambulalakao Lake (Philippines)</t>
    <phoneticPr fontId="9"/>
  </si>
  <si>
    <t>Table 6.5(8) Annual mean values of each parameters from 2001 to 2016 at Kamagatani River (Japan)</t>
    <phoneticPr fontId="9"/>
  </si>
  <si>
    <t>2.05*1</t>
  </si>
  <si>
    <t>&lt;0.03*2</t>
  </si>
  <si>
    <t>&lt;0.02*2</t>
  </si>
  <si>
    <t>&lt;0.1*2*3</t>
  </si>
  <si>
    <t>0.2*2</t>
  </si>
  <si>
    <t>0.4*2</t>
  </si>
  <si>
    <t>Kamagatani River</t>
  </si>
  <si>
    <t>Pandin Lake</t>
  </si>
  <si>
    <t>Philippines</t>
  </si>
  <si>
    <t>San Pablo City</t>
  </si>
  <si>
    <t>Lao PDR</t>
    <phoneticPr fontId="9"/>
  </si>
  <si>
    <t>Lao PDR</t>
    <phoneticPr fontId="9"/>
  </si>
  <si>
    <t>Vientiane
province</t>
    <phoneticPr fontId="9"/>
  </si>
  <si>
    <t>Japan</t>
    <phoneticPr fontId="9"/>
  </si>
  <si>
    <t>Banryu Lake
 (Center, surface)</t>
    <phoneticPr fontId="9"/>
  </si>
  <si>
    <t>light green</t>
  </si>
  <si>
    <t>clear, colorless</t>
  </si>
  <si>
    <t>Λcalc</t>
    <phoneticPr fontId="9"/>
  </si>
  <si>
    <t>Table 6.5(4) Annual mean values of each parameters from 2001 to 2017 at Jiwozi River  (China)</t>
    <phoneticPr fontId="9"/>
  </si>
  <si>
    <t>Table 6.5(5) Annual mean values of each parameters from 2004 to 2017 at Zhuxiandong  stream and from 2001 to 2003 at Zhuxiandong resorvoir(China)</t>
    <phoneticPr fontId="9"/>
  </si>
  <si>
    <t>&lt;0.08*1</t>
    <phoneticPr fontId="9"/>
  </si>
  <si>
    <t>Table 6.5(12) Annual mean values of each parameters from 2007 to 2017 at Tembaling River (Malaysia)</t>
    <phoneticPr fontId="9"/>
  </si>
  <si>
    <t>Table 6.5(13) Annual mean values of each parameters from 2002 to 2017 at Terelj River (Mongolia)</t>
    <phoneticPr fontId="9"/>
  </si>
  <si>
    <t>Table 6.5(16) Annual mean values of each parameters from 2004 to 2017 at Pereemnaya River (Russia)</t>
    <phoneticPr fontId="9"/>
  </si>
  <si>
    <t>Table 6.5(18) Annual mean values of each parameters from 2002 to 2017 at Vachiralongkorn Dam (Ban Pong Chang) (Thailand)</t>
    <phoneticPr fontId="9"/>
  </si>
  <si>
    <t>Table 6.5(19) Annual mean values of each parameters from 2002 to 2017 at Vachiralongkorn Dam (Ban Pang Pueng) (Thailand)</t>
    <phoneticPr fontId="9"/>
  </si>
  <si>
    <t>Table 6.5(1) Annual mean values of each parameters of 2012 to 2017 at Sras Srang Lake (Cambodia)</t>
    <phoneticPr fontId="9"/>
  </si>
  <si>
    <t>Table 6.5(2) Annual mean values of each parameters from 2001 to 2017 at Jinyushan Lake (China)</t>
    <phoneticPr fontId="9"/>
  </si>
  <si>
    <t>Table 6.5(3) Annual mean values of each parameters from 2001 to 2017 at Xiaoping Dam  (China)</t>
    <phoneticPr fontId="9"/>
  </si>
  <si>
    <t>Table 6.5(8) Annual mean values of each parameters from 2001 to 2017 at Ijira Lake (Japan)</t>
    <phoneticPr fontId="9"/>
  </si>
  <si>
    <t>Table 6.5(9) Annual mean values of each parameters from 2001 to 2017 at Banryu Lake (Japan)</t>
    <phoneticPr fontId="9"/>
  </si>
  <si>
    <t>Table 6.5(17) Annual mean values of each parameters from 2005 to 2017 at Komarovka River (Russia)</t>
    <phoneticPr fontId="9"/>
  </si>
  <si>
    <t>Table 6.5(20) Annual mean values of each parameters from 2001 to 2017 at Hoa Binh Reservoir (Vietnam)</t>
    <phoneticPr fontId="9"/>
  </si>
  <si>
    <t>Table 6.5(6) Annual mean values of each parameters from 2001 to 2017 at Patenggang Lake (Indonesia)</t>
    <phoneticPr fontId="9"/>
  </si>
  <si>
    <t>Table 6.5(7) Annual mean values of each parameters from  2008 to 2017 at Gunung Lake (Indonesia)</t>
    <phoneticPr fontId="9"/>
  </si>
  <si>
    <t>Ijira Lake
 (Center, surface)</t>
    <phoneticPr fontId="9"/>
  </si>
  <si>
    <t>Patengang Lake*3</t>
    <phoneticPr fontId="9"/>
  </si>
  <si>
    <t>Gunung Lake*3</t>
    <phoneticPr fontId="9"/>
  </si>
  <si>
    <t>Site</t>
    <phoneticPr fontId="3"/>
  </si>
  <si>
    <t>Table 6.4.3 Result of Inland Aquatic Environment Monitoring</t>
    <phoneticPr fontId="3"/>
  </si>
  <si>
    <t>Table 6.4.4 Result of Inland Aquatic Environment Monitoring</t>
    <phoneticPr fontId="3"/>
  </si>
  <si>
    <t>Table 6.4.5 Result of Inland Aquatic Environment Monitoring</t>
    <phoneticPr fontId="3"/>
  </si>
  <si>
    <t>Table 6.4.6 Result of Inland Aquatic Environment Monitoring</t>
    <phoneticPr fontId="3"/>
  </si>
  <si>
    <t>Table 6.4.7 Result of Inland Aquatic Environment Monitoring</t>
    <phoneticPr fontId="3"/>
  </si>
  <si>
    <t>Table 6.4.9 Result of Inland Aquatic Environment Monitoring</t>
    <phoneticPr fontId="3"/>
  </si>
  <si>
    <t>Table 6.5.1 Annual mean values of each parameters of 2012 to 2017 at Sras Srang Lake (Cambodia)</t>
    <phoneticPr fontId="9"/>
  </si>
  <si>
    <t>Table 6.5.11 Annual mean values of each parameters from 2005 to 2015 at Semenyih Dam (Malaysia)</t>
    <phoneticPr fontId="9"/>
  </si>
  <si>
    <t>Table 6.5.12 Annual mean values of each parameters from 2007 to 2017 at Tembaling River (Malaysia)</t>
    <phoneticPr fontId="9"/>
  </si>
  <si>
    <t>Table 6.5.14 Annual mean values of each parameters from 2004 to 2016 at Pandin Lake (Philippines)</t>
    <phoneticPr fontId="9"/>
  </si>
  <si>
    <t>Table 6.5.15 Annual mean values of each parameters from 2005 to 2016 at Ambulalakao Lake (Philippines)</t>
    <phoneticPr fontId="9"/>
  </si>
  <si>
    <t>Table 6.5.20 Annual mean values of each parameters from 2001 to 2018 at Hoa Binh Reservoir (Vietnam)</t>
    <phoneticPr fontId="9"/>
  </si>
  <si>
    <t>Table 6.5.6 Annual mean values of each parameters from 2001 to 2018 at Patenggang Lake (Indonesia)</t>
    <phoneticPr fontId="9"/>
  </si>
  <si>
    <t>Table 6.5.7 Annual mean values of each parameters from  2008 to 2018 at Gunung Lake (Indonesia)</t>
    <phoneticPr fontId="9"/>
  </si>
  <si>
    <t>Table 6.5.2 Annual mean values of each parameters from 2001 to 2018 at Jinyushan Lake (China)</t>
    <phoneticPr fontId="9"/>
  </si>
  <si>
    <t>Table 6.5.3 Annual mean values of each parameters from 2001 to 2018 at Xiaoping Dam  (China)</t>
    <phoneticPr fontId="9"/>
  </si>
  <si>
    <t>Table 6.5.4 Annual mean values of each parameters from 2001 to 2018 at Jiwozi River  (China)</t>
    <phoneticPr fontId="9"/>
  </si>
  <si>
    <t>Table 6.5.5 Annual mean values of each parameters from 2004 to 2018 at Zhuxiandong  stream and from 2001 to 2003 at Zhuxiandong resorvoir(China)</t>
    <phoneticPr fontId="9"/>
  </si>
  <si>
    <t>Table 6.5.8 Annual mean values of each parameters from 2001 to 2018 at Ijira Lake (Japan)</t>
    <phoneticPr fontId="9"/>
  </si>
  <si>
    <t>Table 6.5.9 Annual mean values of each parameters from 2001 to 2018 at Banryu Lake (Japan)</t>
    <phoneticPr fontId="9"/>
  </si>
  <si>
    <t>Table 6.5.13 Annual mean values of each parameters from 2002 to 2018 at Terelj River (Mongolia)</t>
    <phoneticPr fontId="9"/>
  </si>
  <si>
    <t>Table 6.5.16 Annual mean values of each parameters from 2004 to 2018 at Pereemnaya River (Russia)</t>
    <phoneticPr fontId="9"/>
  </si>
  <si>
    <t>Table 6.5.17 Annual mean values of each parameters from 2005 to 2018 at Komarovka River (Russia)</t>
    <phoneticPr fontId="9"/>
  </si>
  <si>
    <t>Tembaling river</t>
    <phoneticPr fontId="9"/>
  </si>
  <si>
    <t>Terelj River*1</t>
    <phoneticPr fontId="9"/>
  </si>
  <si>
    <t>Komarovka River*1</t>
    <phoneticPr fontId="9"/>
  </si>
  <si>
    <t>*1: Surveyed five times a year.</t>
    <phoneticPr fontId="9"/>
  </si>
  <si>
    <t>*2: Surveyed three times a year.</t>
    <phoneticPr fontId="9"/>
  </si>
  <si>
    <t xml:space="preserve">Sras Srang Lake </t>
    <phoneticPr fontId="9"/>
  </si>
  <si>
    <t>Vajiralongkorn Dam
 (Ban Pong Chang)</t>
    <phoneticPr fontId="9"/>
  </si>
  <si>
    <t>Vajiralongkorn Dam
 (Ban Pang Pueng)</t>
    <phoneticPr fontId="9"/>
  </si>
  <si>
    <t>Table 6.5.19 Annual mean values of each parameters from 2002 to 2018 at Vajiralongkorn Dam (Ban Pang Pueng) (Thailand)</t>
    <phoneticPr fontId="9"/>
  </si>
  <si>
    <t>Table 6.5.18 Annual mean values of each parameters from 2002 to 2018 at Vajiralongkorn Dam (Ban Pong Chang) (Thailand)</t>
    <phoneticPr fontId="9"/>
  </si>
  <si>
    <t>(meq/L)</t>
  </si>
  <si>
    <t>Gran's ANC</t>
  </si>
  <si>
    <t>Gran's ANC</t>
    <phoneticPr fontId="9"/>
  </si>
  <si>
    <t>Russia</t>
    <phoneticPr fontId="3"/>
  </si>
  <si>
    <t>Օ</t>
    <phoneticPr fontId="9"/>
  </si>
  <si>
    <t>&lt;0.02*1</t>
    <phoneticPr fontId="9"/>
  </si>
  <si>
    <t>Oike (center)</t>
  </si>
  <si>
    <t>Oike (center)</t>
    <phoneticPr fontId="9"/>
  </si>
  <si>
    <t>Meike (center)</t>
  </si>
  <si>
    <t>Meike (center)</t>
    <phoneticPr fontId="9"/>
  </si>
  <si>
    <t>(Lake)</t>
    <phoneticPr fontId="9"/>
  </si>
  <si>
    <t>(Sample)</t>
    <phoneticPr fontId="9"/>
  </si>
  <si>
    <t>green</t>
    <phoneticPr fontId="9"/>
  </si>
  <si>
    <t>near bottom</t>
  </si>
  <si>
    <t>mean*1</t>
  </si>
  <si>
    <r>
      <t>F</t>
    </r>
    <r>
      <rPr>
        <vertAlign val="superscript"/>
        <sz val="10"/>
        <rFont val="Times New Roman"/>
        <family val="1"/>
      </rPr>
      <t>-</t>
    </r>
    <phoneticPr fontId="9"/>
  </si>
  <si>
    <t>Patengang Lake</t>
    <phoneticPr fontId="9"/>
  </si>
  <si>
    <t>Futago-ike Lake (Oike and Meike)</t>
    <phoneticPr fontId="9"/>
  </si>
  <si>
    <t>Nagano
 pref.</t>
    <phoneticPr fontId="9"/>
  </si>
  <si>
    <t>Futago-ike Lake (Oike)</t>
    <phoneticPr fontId="9"/>
  </si>
  <si>
    <t>Futago-ike Lake (Meioke)</t>
    <phoneticPr fontId="9"/>
  </si>
  <si>
    <t>Table 6.4.1 Result of Inland Aquatic Environment Monitoring</t>
    <phoneticPr fontId="9"/>
  </si>
  <si>
    <t>Table 6.4.2 Result of Inland Aquatic Environment Monitoring</t>
    <phoneticPr fontId="3"/>
  </si>
  <si>
    <t>Mandatory Parameters : 3 times/year</t>
    <phoneticPr fontId="3"/>
  </si>
  <si>
    <t>2019.4.-2019.12</t>
    <phoneticPr fontId="3"/>
  </si>
  <si>
    <t>1.66</t>
  </si>
  <si>
    <t>1.65</t>
  </si>
  <si>
    <t># Concerning "×" judging, it was not able to specify the main reasons.</t>
    <phoneticPr fontId="9"/>
  </si>
  <si>
    <t>Nam Houm Lake</t>
    <phoneticPr fontId="3"/>
  </si>
  <si>
    <t>Nam Houm Lake</t>
    <phoneticPr fontId="9"/>
  </si>
  <si>
    <t>Table 6.5(10) Annual mean values of each parameters of 2009 and 2016 at Nam Houm Lake (Lao PDR)</t>
    <phoneticPr fontId="9"/>
  </si>
  <si>
    <t>Table 6.5.10 Annual mean values of each parameters of 2009 and 2018 at Nam Houm Lake (Lao PDR)</t>
    <phoneticPr fontId="9"/>
  </si>
  <si>
    <t>Ambulalakaw Lake</t>
    <phoneticPr fontId="9"/>
  </si>
  <si>
    <t>Vajiralongkorn Dam&amp;Resovior</t>
    <phoneticPr fontId="3"/>
  </si>
  <si>
    <t>Vajiralongkorn Dam*2
 (Ban Pong Chang)</t>
    <phoneticPr fontId="9"/>
  </si>
  <si>
    <t>Vajiralongkorn Dam*2
 (Ban Pang Pueng)</t>
    <phoneticPr fontId="9"/>
  </si>
  <si>
    <t>Kuala Tahan</t>
  </si>
  <si>
    <t>*2: Surveyed 3 times a year.</t>
    <phoneticPr fontId="9"/>
  </si>
  <si>
    <t>Table 6.4.8 Result of Inland Aquatic Environment Monitoring</t>
    <phoneticPr fontId="3"/>
  </si>
  <si>
    <t>#Construction of a new bridge has started in 2021 at the water sampling site on the Pereemnaya River. 
Water samples were taken upstream from the construction place, but in winter there was a flooding of a large area around. 
Deviations from natural values may be observed in 2021-2022, especially in winter.</t>
    <phoneticPr fontId="9"/>
  </si>
  <si>
    <t xml:space="preserve"> - : No analysis or measurement.</t>
  </si>
  <si>
    <t xml:space="preserve"> - : No analysis or measurement.  </t>
  </si>
  <si>
    <t xml:space="preserve"> - :  No analysis or measurement.</t>
  </si>
  <si>
    <t># When the value is under detection limit, it is considered as "0". Then the average and R1R2 were calculated by using it.</t>
  </si>
  <si>
    <t xml:space="preserve"> - :  No analysis or measurement.</t>
    <phoneticPr fontId="9"/>
  </si>
  <si>
    <t>&lt;4*1</t>
    <phoneticPr fontId="9"/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</si>
  <si>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  <phoneticPr fontId="9"/>
  </si>
  <si>
    <r>
      <t>(</t>
    </r>
    <r>
      <rPr>
        <sz val="8"/>
        <color indexed="8"/>
        <rFont val="Segoe UI Symbol"/>
        <family val="2"/>
      </rPr>
      <t>℃</t>
    </r>
    <r>
      <rPr>
        <sz val="8"/>
        <color indexed="8"/>
        <rFont val="Times New Roman"/>
        <family val="1"/>
      </rPr>
      <t>)</t>
    </r>
    <phoneticPr fontId="9"/>
  </si>
  <si>
    <t>*3: No sample due to lake drought.</t>
    <phoneticPr fontId="9"/>
  </si>
  <si>
    <t>*3: No sample because of no river flow.</t>
    <phoneticPr fontId="9"/>
  </si>
  <si>
    <t>Terelj River*2</t>
    <phoneticPr fontId="9"/>
  </si>
  <si>
    <t>Baru</t>
    <phoneticPr fontId="9"/>
  </si>
  <si>
    <t>Mandatory Parameters: 6 times/year</t>
    <phoneticPr fontId="9"/>
  </si>
  <si>
    <t>Mandatory Parameters: 6times/year</t>
    <phoneticPr fontId="9"/>
  </si>
  <si>
    <t>TOC</t>
    <phoneticPr fontId="9"/>
  </si>
  <si>
    <t>T-P</t>
    <phoneticPr fontId="9"/>
  </si>
  <si>
    <t>Jinyunshan Lake*2</t>
    <phoneticPr fontId="9"/>
  </si>
  <si>
    <t>DOC</t>
    <phoneticPr fontId="9"/>
  </si>
  <si>
    <t>NH4+</t>
  </si>
  <si>
    <t>T-P</t>
  </si>
  <si>
    <t xml:space="preserve"> - : No analysis or measurement.</t>
    <phoneticPr fontId="9"/>
  </si>
  <si>
    <t>2024.5-2025.1</t>
    <phoneticPr fontId="9"/>
  </si>
  <si>
    <t># Annual precipitation is 2108.5 mm/year in 2024 (Gifu pref. Meteorological observatory).</t>
    <phoneticPr fontId="3"/>
  </si>
  <si>
    <t>2024.6-2024.10</t>
    <phoneticPr fontId="9"/>
  </si>
  <si>
    <t>colorless</t>
    <phoneticPr fontId="9"/>
  </si>
  <si>
    <t># Annual precipitation is 1491.0 mm/year in 2024 (Hara village Meteorological observatory).</t>
    <phoneticPr fontId="3"/>
  </si>
  <si>
    <t>-Jiwozi River</t>
    <phoneticPr fontId="9"/>
  </si>
  <si>
    <t>-Jiwozi  River</t>
    <phoneticPr fontId="9"/>
  </si>
  <si>
    <t>clear,colorless</t>
    <phoneticPr fontId="9"/>
  </si>
  <si>
    <t>&lt;0.016*1</t>
    <phoneticPr fontId="9"/>
  </si>
  <si>
    <t>&lt;0.051*1</t>
    <phoneticPr fontId="9"/>
  </si>
  <si>
    <t>23-Mar-24*3</t>
  </si>
  <si>
    <t>23-Mar-24*3</t>
    <phoneticPr fontId="9"/>
  </si>
  <si>
    <t>Chongqing</t>
    <phoneticPr fontId="9"/>
  </si>
  <si>
    <t>2024.1-2024.12</t>
    <phoneticPr fontId="9"/>
  </si>
  <si>
    <t>Xi'an</t>
    <phoneticPr fontId="9"/>
  </si>
  <si>
    <t>Zhuhai</t>
    <phoneticPr fontId="9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</si>
  <si>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9"/>
  </si>
  <si>
    <t>2024.5-2024.10</t>
    <phoneticPr fontId="9"/>
  </si>
  <si>
    <t>Lake/Stream:</t>
    <phoneticPr fontId="9"/>
  </si>
  <si>
    <t>light yellow</t>
    <phoneticPr fontId="9"/>
  </si>
  <si>
    <t>2024.2-2024.11</t>
    <phoneticPr fontId="3"/>
  </si>
  <si>
    <t>2024.3-2024.12</t>
    <phoneticPr fontId="3"/>
  </si>
  <si>
    <t>2024.2-2024.8</t>
    <phoneticPr fontId="3"/>
  </si>
  <si>
    <t>2024.3-2024.11</t>
    <phoneticPr fontId="3"/>
  </si>
  <si>
    <t>&lt;0.2*1</t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</si>
  <si>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  <phoneticPr fontId="9"/>
  </si>
  <si>
    <t>*2 : Measured on-site</t>
    <phoneticPr fontId="9"/>
  </si>
  <si>
    <r>
      <t>pH</t>
    </r>
    <r>
      <rPr>
        <sz val="10"/>
        <rFont val="游ゴシック"/>
        <family val="3"/>
        <charset val="128"/>
      </rPr>
      <t>*2</t>
    </r>
    <phoneticPr fontId="3"/>
  </si>
  <si>
    <t>EC*2</t>
    <phoneticPr fontId="3"/>
  </si>
  <si>
    <t>DO*2</t>
    <phoneticPr fontId="9"/>
  </si>
  <si>
    <t>-Xiaoping Dam</t>
    <phoneticPr fontId="9"/>
  </si>
  <si>
    <t>Xiamen</t>
    <phoneticPr fontId="9"/>
  </si>
  <si>
    <t># When the value is under detection limit, it is considered as "0". Then the average and R1R2 were calculated by using it.</t>
    <phoneticPr fontId="9"/>
  </si>
  <si>
    <t>2024.2.-2024.12.</t>
    <phoneticPr fontId="3"/>
  </si>
  <si>
    <t>&lt;0.003*1</t>
    <phoneticPr fontId="9"/>
  </si>
  <si>
    <t>Jinyunshan Lake*2</t>
  </si>
  <si>
    <t>Patengang Lake</t>
  </si>
  <si>
    <t>Gunung Lake</t>
  </si>
  <si>
    <t>pale blue-green</t>
    <phoneticPr fontId="9"/>
  </si>
  <si>
    <t>pale green</t>
    <phoneticPr fontId="9"/>
  </si>
  <si>
    <t>Futago-ike Lake(Oike)*2
 (Center, surface)</t>
  </si>
  <si>
    <t>Futago-ike Lake(Oike)*2
 (Center, surface)</t>
    <phoneticPr fontId="3"/>
  </si>
  <si>
    <t>Futago-ike Lake(Meike)*2
 (Center, surface)</t>
  </si>
  <si>
    <t>Futago-ike Lake(Meike)*2
 (Center, surface)</t>
    <phoneticPr fontId="3"/>
  </si>
  <si>
    <t>Vajiralongkorn Dam*2
 (Ban Pong Chang)</t>
  </si>
  <si>
    <t>Vajiralongkorn Dam*2
 (Ban Pang Pueng)</t>
  </si>
  <si>
    <t>*5: Surveyed 6 times a year.</t>
    <phoneticPr fontId="9"/>
  </si>
  <si>
    <t>*3: Surveyed 4 times a year.</t>
    <phoneticPr fontId="9"/>
  </si>
  <si>
    <t>Xiaoping Dam*3</t>
    <phoneticPr fontId="9"/>
  </si>
  <si>
    <t>Jiwozi River*3</t>
  </si>
  <si>
    <t>Jiwozi River*3</t>
    <phoneticPr fontId="9"/>
  </si>
  <si>
    <t>Zhuxiandong*3
 Stream</t>
  </si>
  <si>
    <t>Zhuxiandong*3
 Stream</t>
    <phoneticPr fontId="9"/>
  </si>
  <si>
    <t>Ijira Lake*3
 (Center, surface)</t>
    <phoneticPr fontId="3"/>
  </si>
  <si>
    <t>Nam Houm Lake*3</t>
    <phoneticPr fontId="9"/>
  </si>
  <si>
    <t>Pandin Lake*3</t>
  </si>
  <si>
    <t>Pandin Lake*3</t>
    <phoneticPr fontId="9"/>
  </si>
  <si>
    <t>Ambulalakaw Lake*3</t>
  </si>
  <si>
    <t>Ambulalakaw Lake*3</t>
    <phoneticPr fontId="9"/>
  </si>
  <si>
    <r>
      <t>Pereemnaya River</t>
    </r>
    <r>
      <rPr>
        <vertAlign val="superscript"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*3</t>
    </r>
    <phoneticPr fontId="9"/>
  </si>
  <si>
    <t>Hoa Binh Reservoir*3</t>
    <phoneticPr fontId="9"/>
  </si>
  <si>
    <t>Komarovka River*4</t>
  </si>
  <si>
    <t>Komarovka River*4</t>
    <phoneticPr fontId="9"/>
  </si>
  <si>
    <t>Terelj River*5</t>
  </si>
  <si>
    <t>Terelj River*5</t>
    <phoneticPr fontId="9"/>
  </si>
  <si>
    <t>Baru River*5</t>
  </si>
  <si>
    <t>Baru River*5</t>
    <phoneticPr fontId="9"/>
  </si>
  <si>
    <t>Xiaoping Dam*3*6</t>
    <phoneticPr fontId="9"/>
  </si>
  <si>
    <t>Ijira Lake*3*6
 (Center, surface)</t>
    <phoneticPr fontId="9"/>
  </si>
  <si>
    <t>Nam Houm Lake*3*6</t>
    <phoneticPr fontId="9"/>
  </si>
  <si>
    <t>Pereemnaya River *3*6</t>
    <phoneticPr fontId="9"/>
  </si>
  <si>
    <t>Hoa Binh Reservoir*3*6</t>
    <phoneticPr fontId="9"/>
  </si>
  <si>
    <t>Table 6.4.10 Result of Inland Aquatic Environment Monitoring</t>
    <phoneticPr fontId="3"/>
  </si>
  <si>
    <t>Table 6.4.11 Summary of Inland Aquatic Environment Monitoring</t>
    <phoneticPr fontId="9"/>
  </si>
  <si>
    <t>&lt; 0.06*1</t>
  </si>
  <si>
    <t>&lt; 0.06*1</t>
    <phoneticPr fontId="9"/>
  </si>
  <si>
    <t>&lt;0.3*1</t>
  </si>
  <si>
    <t>&lt;0.3*1</t>
    <phoneticPr fontId="9"/>
  </si>
  <si>
    <t>&lt;0.06*1</t>
    <phoneticPr fontId="9"/>
  </si>
  <si>
    <t>&lt;0.04*1</t>
    <phoneticPr fontId="9"/>
  </si>
  <si>
    <t>&lt;0.03*1</t>
  </si>
  <si>
    <t>&lt;0.03*1</t>
    <phoneticPr fontId="9"/>
  </si>
  <si>
    <t>&lt;10*1</t>
    <phoneticPr fontId="9"/>
  </si>
  <si>
    <t>*4: Surveyed 5 times a year.</t>
    <phoneticPr fontId="9"/>
  </si>
  <si>
    <r>
      <t>*6: 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>-</t>
    </r>
    <r>
      <rPr>
        <sz val="10"/>
        <color indexed="8"/>
        <rFont val="Times New Roman"/>
        <family val="1"/>
      </rPr>
      <t xml:space="preserve"> was surveyed 4 times a year.</t>
    </r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</si>
</sst>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1">
    <numFmt numFmtId="176" formatCode="0.000"/>
    <numFmt numFmtId="177" formatCode="0.0"/>
    <numFmt numFmtId="178" formatCode="0.0_ "/>
    <numFmt numFmtId="179" formatCode="0.00_ "/>
    <numFmt numFmtId="180" formatCode="0.0_);[Red]\(0.0\)"/>
    <numFmt numFmtId="181" formatCode="0.00_);[Red]\(0.00\)"/>
    <numFmt numFmtId="182" formatCode="0.000_);[Red]\(0.000\)"/>
    <numFmt numFmtId="183" formatCode="0.000_ "/>
    <numFmt numFmtId="185" formatCode="dd\-mmm\-yy"/>
    <numFmt numFmtId="186" formatCode="0_ "/>
    <numFmt numFmtId="187" formatCode="General&quot;.&quot;"/>
    <numFmt numFmtId="188" formatCode="0_);[Red]\(0\)"/>
    <numFmt numFmtId="189" formatCode="[$-409]d\-mmm\-yy;@"/>
    <numFmt numFmtId="207" formatCode="0.00000_ "/>
    <numFmt numFmtId="208" formatCode="0.000000_ "/>
    <numFmt numFmtId="214" formatCode="0.00_);[Red]\(0.0\)"/>
    <numFmt numFmtId="215" formatCode="0.000_);[Red]\(0.0\)"/>
    <numFmt numFmtId="217" formatCode="[$-409]dd\-mmm\-yy;@"/>
    <numFmt numFmtId="220" formatCode="0.0_);[Red]\(0\)"/>
    <numFmt numFmtId="222" formatCode="0.00_);[Red]\(0\)"/>
    <numFmt numFmtId="223" formatCode="0.000_);[Red]\(0.00\)"/>
  </numFmts>
  <fonts count="67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color indexed="8"/>
      <name val="Times New Roman"/>
      <family val="1"/>
    </font>
    <font>
      <vertAlign val="subscript"/>
      <sz val="10"/>
      <color indexed="8"/>
      <name val="Times New Roman"/>
      <family val="1"/>
    </font>
    <font>
      <vertAlign val="superscript"/>
      <sz val="10"/>
      <color indexed="8"/>
      <name val="Times New Roman"/>
      <family val="1"/>
    </font>
    <font>
      <vertAlign val="superscript"/>
      <sz val="10"/>
      <name val="Times New Roman"/>
      <family val="1"/>
    </font>
    <font>
      <sz val="6"/>
      <name val="ＭＳ 明朝"/>
      <family val="1"/>
      <charset val="128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Times New Roman"/>
      <family val="1"/>
    </font>
    <font>
      <sz val="10"/>
      <color indexed="8"/>
      <name val="ＭＳ Ｐ明朝"/>
      <family val="1"/>
      <charset val="128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sz val="10"/>
      <name val="ＭＳ 明朝"/>
      <family val="1"/>
      <charset val="128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Ｐ明朝"/>
      <family val="1"/>
      <charset val="128"/>
    </font>
    <font>
      <sz val="7"/>
      <color indexed="8"/>
      <name val="Times New Roman"/>
      <family val="1"/>
    </font>
    <font>
      <b/>
      <sz val="14"/>
      <name val="Times New Roman"/>
      <family val="1"/>
    </font>
    <font>
      <sz val="11"/>
      <color indexed="8"/>
      <name val="ＭＳ Ｐゴシック"/>
      <family val="3"/>
      <charset val="128"/>
    </font>
    <font>
      <b/>
      <sz val="16"/>
      <color indexed="8"/>
      <name val="ＭＳ 明朝"/>
      <family val="1"/>
      <charset val="128"/>
    </font>
    <font>
      <b/>
      <i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i/>
      <sz val="18"/>
      <color indexed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b/>
      <sz val="12"/>
      <color indexed="8"/>
      <name val="Times New Roman"/>
      <family val="1"/>
    </font>
    <font>
      <sz val="14"/>
      <name val="Times New Roman"/>
      <family val="1"/>
    </font>
    <font>
      <b/>
      <vertAlign val="superscript"/>
      <sz val="12"/>
      <color indexed="8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10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4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Sylfaen"/>
      <family val="1"/>
    </font>
    <font>
      <sz val="8"/>
      <color indexed="8"/>
      <name val="Segoe UI Symbol"/>
      <family val="2"/>
    </font>
    <font>
      <sz val="9"/>
      <name val="Times New Roman"/>
      <family val="1"/>
    </font>
    <font>
      <sz val="10"/>
      <name val="游ゴシック"/>
      <family val="3"/>
      <charset val="128"/>
    </font>
    <font>
      <sz val="10"/>
      <name val="ＭＳ Ｐゴシック"/>
      <family val="3"/>
      <charset val="128"/>
    </font>
    <font>
      <vertAlign val="subscript"/>
      <sz val="10"/>
      <color indexed="8"/>
      <name val="Times New Roman"/>
      <family val="1"/>
    </font>
    <font>
      <vertAlign val="superscript"/>
      <sz val="10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rgb="FFFFFF00"/>
      <name val="ＭＳ Ｐゴシック"/>
      <family val="3"/>
      <charset val="128"/>
    </font>
    <font>
      <sz val="11"/>
      <color rgb="FF7030A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b/>
      <sz val="10"/>
      <color rgb="FFFF0000"/>
      <name val="ＭＳ Ｐゴシック"/>
      <family val="3"/>
      <charset val="128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rgb="FF000000"/>
      <name val="ＭＳ Ｐ明朝"/>
      <family val="1"/>
      <charset val="128"/>
    </font>
    <font>
      <sz val="10"/>
      <color rgb="FF000000"/>
      <name val="Sylfaen"/>
      <family val="1"/>
    </font>
    <font>
      <sz val="14"/>
      <color theme="1"/>
      <name val="Times New Roman"/>
      <family val="1"/>
    </font>
    <font>
      <sz val="10.5"/>
      <color theme="1"/>
      <name val="Times New Roman"/>
      <family val="1"/>
    </font>
    <font>
      <sz val="10"/>
      <color rgb="FFFF000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8">
    <xf numFmtId="0" fontId="0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53" fillId="0" borderId="0"/>
    <xf numFmtId="0" fontId="54" fillId="0" borderId="0">
      <alignment vertical="center"/>
    </xf>
    <xf numFmtId="0" fontId="2" fillId="0" borderId="0"/>
  </cellStyleXfs>
  <cellXfs count="1008">
    <xf numFmtId="0" fontId="0" fillId="0" borderId="0" xfId="0"/>
    <xf numFmtId="0" fontId="5" fillId="0" borderId="0" xfId="0" applyFont="1" applyFill="1"/>
    <xf numFmtId="176" fontId="5" fillId="0" borderId="0" xfId="0" applyNumberFormat="1" applyFont="1" applyFill="1"/>
    <xf numFmtId="0" fontId="26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Border="1"/>
    <xf numFmtId="177" fontId="5" fillId="0" borderId="0" xfId="0" applyNumberFormat="1" applyFont="1" applyFill="1" applyBorder="1"/>
    <xf numFmtId="2" fontId="5" fillId="0" borderId="0" xfId="0" applyNumberFormat="1" applyFont="1" applyFill="1"/>
    <xf numFmtId="2" fontId="5" fillId="0" borderId="0" xfId="0" applyNumberFormat="1" applyFont="1" applyFill="1" applyBorder="1"/>
    <xf numFmtId="185" fontId="5" fillId="0" borderId="0" xfId="0" applyNumberFormat="1" applyFont="1" applyFill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181" fontId="5" fillId="0" borderId="0" xfId="0" applyNumberFormat="1" applyFont="1" applyFill="1" applyBorder="1" applyAlignment="1">
      <alignment horizontal="center"/>
    </xf>
    <xf numFmtId="177" fontId="5" fillId="0" borderId="0" xfId="0" applyNumberFormat="1" applyFont="1" applyFill="1" applyBorder="1" applyAlignment="1">
      <alignment horizontal="center"/>
    </xf>
    <xf numFmtId="179" fontId="5" fillId="0" borderId="0" xfId="0" applyNumberFormat="1" applyFont="1" applyFill="1" applyBorder="1" applyAlignment="1">
      <alignment horizontal="center"/>
    </xf>
    <xf numFmtId="0" fontId="0" fillId="0" borderId="0" xfId="0" applyFill="1"/>
    <xf numFmtId="2" fontId="5" fillId="0" borderId="0" xfId="0" applyNumberFormat="1" applyFont="1" applyFill="1" applyBorder="1" applyAlignment="1">
      <alignment horizontal="right"/>
    </xf>
    <xf numFmtId="180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right"/>
    </xf>
    <xf numFmtId="0" fontId="4" fillId="0" borderId="0" xfId="0" applyFont="1" applyFill="1"/>
    <xf numFmtId="0" fontId="17" fillId="0" borderId="0" xfId="0" applyFont="1" applyFill="1" applyAlignment="1">
      <alignment horizontal="center"/>
    </xf>
    <xf numFmtId="181" fontId="4" fillId="0" borderId="0" xfId="0" applyNumberFormat="1" applyFont="1" applyFill="1" applyAlignment="1">
      <alignment horizontal="center"/>
    </xf>
    <xf numFmtId="182" fontId="4" fillId="0" borderId="0" xfId="0" applyNumberFormat="1" applyFont="1" applyFill="1" applyAlignment="1">
      <alignment horizontal="center"/>
    </xf>
    <xf numFmtId="180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/>
    <xf numFmtId="182" fontId="4" fillId="0" borderId="0" xfId="0" applyNumberFormat="1" applyFont="1" applyFill="1" applyBorder="1" applyAlignment="1">
      <alignment horizontal="center"/>
    </xf>
    <xf numFmtId="181" fontId="4" fillId="0" borderId="0" xfId="0" applyNumberFormat="1" applyFont="1" applyFill="1" applyBorder="1" applyAlignment="1">
      <alignment horizontal="center"/>
    </xf>
    <xf numFmtId="18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82" fontId="5" fillId="0" borderId="0" xfId="0" applyNumberFormat="1" applyFont="1" applyFill="1" applyBorder="1" applyAlignment="1">
      <alignment horizontal="center"/>
    </xf>
    <xf numFmtId="0" fontId="19" fillId="0" borderId="0" xfId="7" applyFont="1" applyFill="1" applyBorder="1"/>
    <xf numFmtId="181" fontId="21" fillId="0" borderId="0" xfId="7" applyNumberFormat="1" applyFont="1" applyFill="1" applyBorder="1"/>
    <xf numFmtId="181" fontId="19" fillId="0" borderId="0" xfId="7" applyNumberFormat="1" applyFont="1" applyFill="1" applyBorder="1"/>
    <xf numFmtId="182" fontId="19" fillId="0" borderId="0" xfId="7" applyNumberFormat="1" applyFont="1" applyFill="1" applyBorder="1"/>
    <xf numFmtId="0" fontId="19" fillId="0" borderId="0" xfId="7" applyFont="1" applyFill="1"/>
    <xf numFmtId="182" fontId="19" fillId="0" borderId="0" xfId="7" applyNumberFormat="1" applyFont="1" applyFill="1"/>
    <xf numFmtId="180" fontId="19" fillId="0" borderId="0" xfId="7" applyNumberFormat="1" applyFont="1" applyFill="1"/>
    <xf numFmtId="0" fontId="17" fillId="0" borderId="0" xfId="7" applyFont="1" applyFill="1" applyBorder="1"/>
    <xf numFmtId="0" fontId="20" fillId="0" borderId="1" xfId="7" applyFont="1" applyFill="1" applyBorder="1"/>
    <xf numFmtId="0" fontId="4" fillId="0" borderId="1" xfId="0" applyFont="1" applyFill="1" applyBorder="1" applyAlignment="1">
      <alignment horizontal="center"/>
    </xf>
    <xf numFmtId="0" fontId="19" fillId="0" borderId="0" xfId="7" applyFont="1" applyFill="1" applyBorder="1" applyAlignment="1">
      <alignment horizontal="center"/>
    </xf>
    <xf numFmtId="181" fontId="21" fillId="0" borderId="0" xfId="7" applyNumberFormat="1" applyFont="1" applyFill="1" applyBorder="1" applyAlignment="1">
      <alignment horizontal="center"/>
    </xf>
    <xf numFmtId="181" fontId="19" fillId="0" borderId="0" xfId="7" applyNumberFormat="1" applyFont="1" applyFill="1" applyBorder="1" applyAlignment="1">
      <alignment horizontal="center"/>
    </xf>
    <xf numFmtId="182" fontId="19" fillId="0" borderId="0" xfId="7" applyNumberFormat="1" applyFont="1" applyFill="1" applyBorder="1" applyAlignment="1">
      <alignment horizontal="center"/>
    </xf>
    <xf numFmtId="180" fontId="19" fillId="0" borderId="0" xfId="7" applyNumberFormat="1" applyFont="1" applyFill="1" applyBorder="1" applyAlignment="1">
      <alignment horizontal="center"/>
    </xf>
    <xf numFmtId="0" fontId="19" fillId="0" borderId="2" xfId="7" applyFont="1" applyFill="1" applyBorder="1" applyAlignment="1">
      <alignment horizontal="center"/>
    </xf>
    <xf numFmtId="181" fontId="21" fillId="0" borderId="2" xfId="7" applyNumberFormat="1" applyFont="1" applyFill="1" applyBorder="1" applyAlignment="1">
      <alignment horizontal="center"/>
    </xf>
    <xf numFmtId="181" fontId="19" fillId="0" borderId="2" xfId="7" applyNumberFormat="1" applyFont="1" applyFill="1" applyBorder="1" applyAlignment="1">
      <alignment horizontal="center"/>
    </xf>
    <xf numFmtId="182" fontId="19" fillId="0" borderId="2" xfId="7" applyNumberFormat="1" applyFont="1" applyFill="1" applyBorder="1" applyAlignment="1">
      <alignment horizontal="center"/>
    </xf>
    <xf numFmtId="180" fontId="19" fillId="0" borderId="2" xfId="7" applyNumberFormat="1" applyFont="1" applyFill="1" applyBorder="1" applyAlignment="1">
      <alignment horizontal="center"/>
    </xf>
    <xf numFmtId="2" fontId="19" fillId="0" borderId="0" xfId="7" applyNumberFormat="1" applyFont="1" applyFill="1" applyBorder="1" applyAlignment="1">
      <alignment horizontal="center"/>
    </xf>
    <xf numFmtId="0" fontId="19" fillId="0" borderId="3" xfId="7" applyFont="1" applyFill="1" applyBorder="1" applyAlignment="1">
      <alignment horizontal="center"/>
    </xf>
    <xf numFmtId="181" fontId="21" fillId="0" borderId="3" xfId="7" applyNumberFormat="1" applyFont="1" applyFill="1" applyBorder="1" applyAlignment="1">
      <alignment horizontal="center"/>
    </xf>
    <xf numFmtId="181" fontId="19" fillId="0" borderId="3" xfId="7" applyNumberFormat="1" applyFont="1" applyFill="1" applyBorder="1" applyAlignment="1">
      <alignment horizontal="center"/>
    </xf>
    <xf numFmtId="182" fontId="19" fillId="0" borderId="3" xfId="7" applyNumberFormat="1" applyFont="1" applyFill="1" applyBorder="1" applyAlignment="1">
      <alignment horizontal="center"/>
    </xf>
    <xf numFmtId="180" fontId="19" fillId="0" borderId="3" xfId="7" applyNumberFormat="1" applyFont="1" applyFill="1" applyBorder="1" applyAlignment="1">
      <alignment horizontal="center"/>
    </xf>
    <xf numFmtId="181" fontId="5" fillId="0" borderId="0" xfId="0" applyNumberFormat="1" applyFont="1" applyFill="1" applyBorder="1" applyAlignment="1">
      <alignment horizontal="left"/>
    </xf>
    <xf numFmtId="182" fontId="5" fillId="0" borderId="0" xfId="0" applyNumberFormat="1" applyFont="1" applyFill="1" applyBorder="1" applyAlignment="1">
      <alignment horizontal="left"/>
    </xf>
    <xf numFmtId="180" fontId="19" fillId="0" borderId="4" xfId="7" applyNumberFormat="1" applyFont="1" applyFill="1" applyBorder="1" applyAlignment="1">
      <alignment horizontal="center"/>
    </xf>
    <xf numFmtId="0" fontId="19" fillId="0" borderId="4" xfId="7" applyFont="1" applyFill="1" applyBorder="1" applyAlignment="1">
      <alignment horizontal="center"/>
    </xf>
    <xf numFmtId="181" fontId="21" fillId="0" borderId="4" xfId="7" applyNumberFormat="1" applyFont="1" applyFill="1" applyBorder="1" applyAlignment="1">
      <alignment horizontal="center"/>
    </xf>
    <xf numFmtId="181" fontId="19" fillId="0" borderId="4" xfId="7" applyNumberFormat="1" applyFont="1" applyFill="1" applyBorder="1" applyAlignment="1">
      <alignment horizontal="center"/>
    </xf>
    <xf numFmtId="182" fontId="19" fillId="0" borderId="4" xfId="7" applyNumberFormat="1" applyFont="1" applyFill="1" applyBorder="1" applyAlignment="1">
      <alignment horizontal="center"/>
    </xf>
    <xf numFmtId="2" fontId="19" fillId="0" borderId="3" xfId="7" applyNumberFormat="1" applyFont="1" applyFill="1" applyBorder="1" applyAlignment="1">
      <alignment horizontal="center"/>
    </xf>
    <xf numFmtId="182" fontId="21" fillId="0" borderId="3" xfId="7" applyNumberFormat="1" applyFont="1" applyFill="1" applyBorder="1" applyAlignment="1">
      <alignment horizontal="center"/>
    </xf>
    <xf numFmtId="0" fontId="1" fillId="0" borderId="0" xfId="7" applyFont="1" applyFill="1"/>
    <xf numFmtId="182" fontId="19" fillId="0" borderId="0" xfId="7" applyNumberFormat="1" applyFont="1" applyFill="1" applyAlignment="1">
      <alignment horizontal="center"/>
    </xf>
    <xf numFmtId="0" fontId="19" fillId="0" borderId="3" xfId="7" applyFont="1" applyFill="1" applyBorder="1"/>
    <xf numFmtId="181" fontId="21" fillId="0" borderId="0" xfId="7" applyNumberFormat="1" applyFont="1" applyFill="1"/>
    <xf numFmtId="181" fontId="19" fillId="0" borderId="0" xfId="7" applyNumberFormat="1" applyFont="1" applyFill="1"/>
    <xf numFmtId="182" fontId="21" fillId="0" borderId="0" xfId="7" applyNumberFormat="1" applyFont="1" applyFill="1" applyBorder="1" applyAlignment="1">
      <alignment horizontal="center"/>
    </xf>
    <xf numFmtId="0" fontId="17" fillId="0" borderId="3" xfId="7" applyFont="1" applyFill="1" applyBorder="1"/>
    <xf numFmtId="0" fontId="5" fillId="0" borderId="0" xfId="0" applyFont="1" applyFill="1" applyAlignment="1"/>
    <xf numFmtId="0" fontId="26" fillId="0" borderId="0" xfId="0" applyFont="1" applyFill="1" applyAlignment="1"/>
    <xf numFmtId="0" fontId="19" fillId="0" borderId="5" xfId="7" applyFont="1" applyFill="1" applyBorder="1" applyAlignment="1">
      <alignment horizontal="center"/>
    </xf>
    <xf numFmtId="181" fontId="21" fillId="0" borderId="5" xfId="7" applyNumberFormat="1" applyFont="1" applyFill="1" applyBorder="1" applyAlignment="1">
      <alignment horizontal="center"/>
    </xf>
    <xf numFmtId="181" fontId="19" fillId="0" borderId="5" xfId="7" applyNumberFormat="1" applyFont="1" applyFill="1" applyBorder="1" applyAlignment="1">
      <alignment horizontal="center"/>
    </xf>
    <xf numFmtId="182" fontId="19" fillId="0" borderId="5" xfId="7" applyNumberFormat="1" applyFont="1" applyFill="1" applyBorder="1" applyAlignment="1">
      <alignment horizontal="center"/>
    </xf>
    <xf numFmtId="2" fontId="19" fillId="0" borderId="5" xfId="7" applyNumberFormat="1" applyFont="1" applyFill="1" applyBorder="1" applyAlignment="1">
      <alignment horizontal="center"/>
    </xf>
    <xf numFmtId="180" fontId="19" fillId="0" borderId="5" xfId="7" applyNumberFormat="1" applyFont="1" applyFill="1" applyBorder="1" applyAlignment="1">
      <alignment horizontal="center"/>
    </xf>
    <xf numFmtId="0" fontId="19" fillId="0" borderId="6" xfId="7" applyFont="1" applyFill="1" applyBorder="1" applyAlignment="1">
      <alignment horizontal="center"/>
    </xf>
    <xf numFmtId="181" fontId="21" fillId="0" borderId="6" xfId="7" applyNumberFormat="1" applyFont="1" applyFill="1" applyBorder="1" applyAlignment="1">
      <alignment horizontal="center"/>
    </xf>
    <xf numFmtId="181" fontId="19" fillId="0" borderId="6" xfId="7" applyNumberFormat="1" applyFont="1" applyFill="1" applyBorder="1" applyAlignment="1">
      <alignment horizontal="center"/>
    </xf>
    <xf numFmtId="182" fontId="19" fillId="0" borderId="6" xfId="7" applyNumberFormat="1" applyFont="1" applyFill="1" applyBorder="1" applyAlignment="1">
      <alignment horizontal="center"/>
    </xf>
    <xf numFmtId="2" fontId="19" fillId="0" borderId="6" xfId="7" applyNumberFormat="1" applyFont="1" applyFill="1" applyBorder="1" applyAlignment="1">
      <alignment horizontal="center"/>
    </xf>
    <xf numFmtId="180" fontId="19" fillId="0" borderId="6" xfId="7" applyNumberFormat="1" applyFont="1" applyFill="1" applyBorder="1" applyAlignment="1">
      <alignment horizontal="center"/>
    </xf>
    <xf numFmtId="0" fontId="1" fillId="0" borderId="0" xfId="3" applyFont="1" applyAlignment="1">
      <alignment vertical="center"/>
    </xf>
    <xf numFmtId="0" fontId="1" fillId="0" borderId="0" xfId="3" applyFont="1" applyAlignment="1">
      <alignment horizontal="center" vertical="center"/>
    </xf>
    <xf numFmtId="0" fontId="31" fillId="0" borderId="0" xfId="3" applyFont="1"/>
    <xf numFmtId="0" fontId="32" fillId="0" borderId="0" xfId="3" applyFont="1" applyAlignment="1">
      <alignment vertical="center"/>
    </xf>
    <xf numFmtId="0" fontId="33" fillId="0" borderId="0" xfId="3" applyFont="1" applyAlignment="1">
      <alignment horizontal="right" vertical="center"/>
    </xf>
    <xf numFmtId="0" fontId="34" fillId="0" borderId="0" xfId="3" applyFont="1" applyBorder="1" applyAlignment="1">
      <alignment horizontal="left" vertical="center"/>
    </xf>
    <xf numFmtId="0" fontId="35" fillId="0" borderId="0" xfId="3" applyFont="1" applyBorder="1" applyAlignment="1">
      <alignment horizontal="left" vertical="center"/>
    </xf>
    <xf numFmtId="0" fontId="30" fillId="0" borderId="0" xfId="3" applyFont="1"/>
    <xf numFmtId="0" fontId="1" fillId="0" borderId="0" xfId="3"/>
    <xf numFmtId="0" fontId="1" fillId="2" borderId="7" xfId="3" applyFont="1" applyFill="1" applyBorder="1" applyAlignment="1">
      <alignment horizontal="center" vertical="center"/>
    </xf>
    <xf numFmtId="0" fontId="1" fillId="2" borderId="8" xfId="3" applyFont="1" applyFill="1" applyBorder="1" applyAlignment="1">
      <alignment horizontal="center" vertical="center"/>
    </xf>
    <xf numFmtId="0" fontId="55" fillId="3" borderId="8" xfId="3" applyFont="1" applyFill="1" applyBorder="1" applyAlignment="1">
      <alignment horizontal="center" vertical="center"/>
    </xf>
    <xf numFmtId="0" fontId="56" fillId="2" borderId="8" xfId="3" applyFont="1" applyFill="1" applyBorder="1" applyAlignment="1">
      <alignment horizontal="center" vertical="center"/>
    </xf>
    <xf numFmtId="0" fontId="57" fillId="2" borderId="7" xfId="3" applyFont="1" applyFill="1" applyBorder="1" applyAlignment="1">
      <alignment horizontal="center" vertical="center"/>
    </xf>
    <xf numFmtId="0" fontId="1" fillId="2" borderId="9" xfId="3" applyFont="1" applyFill="1" applyBorder="1" applyAlignment="1">
      <alignment horizontal="center" vertical="center"/>
    </xf>
    <xf numFmtId="0" fontId="1" fillId="2" borderId="10" xfId="3" applyFont="1" applyFill="1" applyBorder="1" applyAlignment="1">
      <alignment horizontal="center" vertical="center"/>
    </xf>
    <xf numFmtId="0" fontId="55" fillId="3" borderId="10" xfId="3" applyFont="1" applyFill="1" applyBorder="1" applyAlignment="1">
      <alignment horizontal="center" vertical="center"/>
    </xf>
    <xf numFmtId="0" fontId="56" fillId="2" borderId="10" xfId="3" applyFont="1" applyFill="1" applyBorder="1" applyAlignment="1">
      <alignment horizontal="center" vertical="center"/>
    </xf>
    <xf numFmtId="0" fontId="57" fillId="2" borderId="9" xfId="3" applyFont="1" applyFill="1" applyBorder="1" applyAlignment="1">
      <alignment horizontal="center" vertical="center"/>
    </xf>
    <xf numFmtId="49" fontId="1" fillId="0" borderId="0" xfId="3" applyNumberFormat="1" applyFont="1" applyBorder="1" applyAlignment="1">
      <alignment horizontal="center" vertical="center"/>
    </xf>
    <xf numFmtId="49" fontId="1" fillId="2" borderId="11" xfId="3" applyNumberFormat="1" applyFill="1" applyBorder="1" applyAlignment="1">
      <alignment horizontal="center" vertical="center"/>
    </xf>
    <xf numFmtId="49" fontId="1" fillId="2" borderId="12" xfId="3" applyNumberFormat="1" applyFill="1" applyBorder="1" applyAlignment="1">
      <alignment horizontal="center" vertical="center"/>
    </xf>
    <xf numFmtId="49" fontId="55" fillId="3" borderId="12" xfId="3" applyNumberFormat="1" applyFont="1" applyFill="1" applyBorder="1" applyAlignment="1">
      <alignment horizontal="center" vertical="center"/>
    </xf>
    <xf numFmtId="49" fontId="56" fillId="2" borderId="12" xfId="3" applyNumberFormat="1" applyFont="1" applyFill="1" applyBorder="1" applyAlignment="1">
      <alignment horizontal="center" vertical="center"/>
    </xf>
    <xf numFmtId="49" fontId="57" fillId="2" borderId="12" xfId="3" applyNumberFormat="1" applyFont="1" applyFill="1" applyBorder="1" applyAlignment="1">
      <alignment horizontal="center" vertical="center"/>
    </xf>
    <xf numFmtId="49" fontId="1" fillId="2" borderId="11" xfId="3" applyNumberFormat="1" applyFont="1" applyFill="1" applyBorder="1" applyAlignment="1">
      <alignment horizontal="center" vertical="center"/>
    </xf>
    <xf numFmtId="49" fontId="1" fillId="2" borderId="12" xfId="3" applyNumberFormat="1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 wrapText="1"/>
    </xf>
    <xf numFmtId="0" fontId="1" fillId="2" borderId="14" xfId="3" applyFont="1" applyFill="1" applyBorder="1" applyAlignment="1">
      <alignment horizontal="center" vertical="center" wrapText="1"/>
    </xf>
    <xf numFmtId="14" fontId="30" fillId="2" borderId="11" xfId="3" applyNumberFormat="1" applyFont="1" applyFill="1" applyBorder="1" applyAlignment="1">
      <alignment horizontal="center" vertical="center"/>
    </xf>
    <xf numFmtId="14" fontId="30" fillId="2" borderId="12" xfId="3" applyNumberFormat="1" applyFont="1" applyFill="1" applyBorder="1" applyAlignment="1">
      <alignment horizontal="center" vertical="center"/>
    </xf>
    <xf numFmtId="14" fontId="55" fillId="3" borderId="12" xfId="3" applyNumberFormat="1" applyFont="1" applyFill="1" applyBorder="1" applyAlignment="1">
      <alignment horizontal="center" vertical="center"/>
    </xf>
    <xf numFmtId="14" fontId="56" fillId="2" borderId="12" xfId="3" applyNumberFormat="1" applyFont="1" applyFill="1" applyBorder="1" applyAlignment="1">
      <alignment horizontal="center" vertical="center"/>
    </xf>
    <xf numFmtId="14" fontId="57" fillId="2" borderId="12" xfId="3" applyNumberFormat="1" applyFont="1" applyFill="1" applyBorder="1" applyAlignment="1">
      <alignment horizontal="center" vertical="center"/>
    </xf>
    <xf numFmtId="14" fontId="1" fillId="2" borderId="11" xfId="3" applyNumberFormat="1" applyFont="1" applyFill="1" applyBorder="1" applyAlignment="1">
      <alignment horizontal="center" vertical="center"/>
    </xf>
    <xf numFmtId="188" fontId="1" fillId="0" borderId="0" xfId="3" applyNumberFormat="1" applyFont="1" applyBorder="1" applyAlignment="1">
      <alignment horizontal="center" vertical="center"/>
    </xf>
    <xf numFmtId="188" fontId="1" fillId="0" borderId="0" xfId="3" applyNumberFormat="1" applyFont="1" applyAlignment="1">
      <alignment vertical="center"/>
    </xf>
    <xf numFmtId="188" fontId="1" fillId="2" borderId="15" xfId="3" applyNumberFormat="1" applyFont="1" applyFill="1" applyBorder="1" applyAlignment="1">
      <alignment horizontal="center" vertical="center" wrapText="1"/>
    </xf>
    <xf numFmtId="188" fontId="1" fillId="2" borderId="16" xfId="3" applyNumberFormat="1" applyFont="1" applyFill="1" applyBorder="1" applyAlignment="1">
      <alignment horizontal="center" vertical="center" wrapText="1"/>
    </xf>
    <xf numFmtId="188" fontId="30" fillId="2" borderId="16" xfId="3" applyNumberFormat="1" applyFont="1" applyFill="1" applyBorder="1" applyAlignment="1">
      <alignment horizontal="center" vertical="center"/>
    </xf>
    <xf numFmtId="180" fontId="30" fillId="2" borderId="16" xfId="3" applyNumberFormat="1" applyFont="1" applyFill="1" applyBorder="1" applyAlignment="1">
      <alignment horizontal="center" vertical="center"/>
    </xf>
    <xf numFmtId="188" fontId="30" fillId="2" borderId="17" xfId="3" applyNumberFormat="1" applyFont="1" applyFill="1" applyBorder="1" applyAlignment="1">
      <alignment horizontal="center" vertical="center"/>
    </xf>
    <xf numFmtId="188" fontId="55" fillId="3" borderId="17" xfId="3" applyNumberFormat="1" applyFont="1" applyFill="1" applyBorder="1" applyAlignment="1">
      <alignment horizontal="center" vertical="center"/>
    </xf>
    <xf numFmtId="188" fontId="56" fillId="2" borderId="17" xfId="3" applyNumberFormat="1" applyFont="1" applyFill="1" applyBorder="1" applyAlignment="1">
      <alignment horizontal="center" vertical="center"/>
    </xf>
    <xf numFmtId="188" fontId="57" fillId="2" borderId="17" xfId="3" applyNumberFormat="1" applyFont="1" applyFill="1" applyBorder="1" applyAlignment="1">
      <alignment horizontal="center" vertical="center"/>
    </xf>
    <xf numFmtId="188" fontId="1" fillId="2" borderId="16" xfId="3" applyNumberFormat="1" applyFont="1" applyFill="1" applyBorder="1" applyAlignment="1">
      <alignment horizontal="center" vertical="center"/>
    </xf>
    <xf numFmtId="181" fontId="1" fillId="0" borderId="0" xfId="3" applyNumberFormat="1" applyFont="1" applyBorder="1" applyAlignment="1">
      <alignment horizontal="center" vertical="center"/>
    </xf>
    <xf numFmtId="181" fontId="1" fillId="0" borderId="0" xfId="3" applyNumberFormat="1" applyFont="1" applyAlignment="1">
      <alignment vertical="center"/>
    </xf>
    <xf numFmtId="187" fontId="1" fillId="2" borderId="18" xfId="3" applyNumberFormat="1" applyFont="1" applyFill="1" applyBorder="1" applyAlignment="1">
      <alignment horizontal="right" vertical="center"/>
    </xf>
    <xf numFmtId="0" fontId="1" fillId="2" borderId="9" xfId="3" applyFont="1" applyFill="1" applyBorder="1" applyAlignment="1">
      <alignment horizontal="left" vertical="center"/>
    </xf>
    <xf numFmtId="181" fontId="30" fillId="2" borderId="9" xfId="3" applyNumberFormat="1" applyFont="1" applyFill="1" applyBorder="1" applyAlignment="1">
      <alignment horizontal="center" vertical="center"/>
    </xf>
    <xf numFmtId="179" fontId="30" fillId="2" borderId="9" xfId="3" applyNumberFormat="1" applyFont="1" applyFill="1" applyBorder="1" applyAlignment="1">
      <alignment horizontal="center" vertical="center"/>
    </xf>
    <xf numFmtId="181" fontId="30" fillId="2" borderId="10" xfId="3" applyNumberFormat="1" applyFont="1" applyFill="1" applyBorder="1" applyAlignment="1">
      <alignment horizontal="center" vertical="center"/>
    </xf>
    <xf numFmtId="181" fontId="55" fillId="3" borderId="10" xfId="3" applyNumberFormat="1" applyFont="1" applyFill="1" applyBorder="1" applyAlignment="1">
      <alignment horizontal="center" vertical="center"/>
    </xf>
    <xf numFmtId="181" fontId="56" fillId="2" borderId="10" xfId="3" applyNumberFormat="1" applyFont="1" applyFill="1" applyBorder="1" applyAlignment="1">
      <alignment horizontal="center" vertical="center"/>
    </xf>
    <xf numFmtId="181" fontId="57" fillId="2" borderId="10" xfId="3" applyNumberFormat="1" applyFont="1" applyFill="1" applyBorder="1" applyAlignment="1">
      <alignment horizontal="center" vertical="center"/>
    </xf>
    <xf numFmtId="181" fontId="1" fillId="2" borderId="9" xfId="3" applyNumberFormat="1" applyFont="1" applyFill="1" applyBorder="1" applyAlignment="1">
      <alignment horizontal="center" vertical="center"/>
    </xf>
    <xf numFmtId="180" fontId="1" fillId="0" borderId="0" xfId="3" applyNumberFormat="1" applyFont="1" applyAlignment="1">
      <alignment vertical="center"/>
    </xf>
    <xf numFmtId="183" fontId="30" fillId="2" borderId="9" xfId="3" applyNumberFormat="1" applyFont="1" applyFill="1" applyBorder="1" applyAlignment="1">
      <alignment horizontal="center" vertical="center"/>
    </xf>
    <xf numFmtId="183" fontId="30" fillId="2" borderId="10" xfId="3" applyNumberFormat="1" applyFont="1" applyFill="1" applyBorder="1" applyAlignment="1">
      <alignment horizontal="center" vertical="center"/>
    </xf>
    <xf numFmtId="183" fontId="55" fillId="3" borderId="10" xfId="3" applyNumberFormat="1" applyFont="1" applyFill="1" applyBorder="1" applyAlignment="1">
      <alignment horizontal="center" vertical="center"/>
    </xf>
    <xf numFmtId="183" fontId="56" fillId="2" borderId="10" xfId="3" applyNumberFormat="1" applyFont="1" applyFill="1" applyBorder="1" applyAlignment="1">
      <alignment horizontal="center" vertical="center"/>
    </xf>
    <xf numFmtId="183" fontId="57" fillId="2" borderId="10" xfId="3" applyNumberFormat="1" applyFont="1" applyFill="1" applyBorder="1" applyAlignment="1">
      <alignment horizontal="center" vertical="center"/>
    </xf>
    <xf numFmtId="183" fontId="1" fillId="2" borderId="9" xfId="3" applyNumberFormat="1" applyFont="1" applyFill="1" applyBorder="1" applyAlignment="1">
      <alignment horizontal="center" vertical="center"/>
    </xf>
    <xf numFmtId="181" fontId="30" fillId="2" borderId="9" xfId="3" applyNumberFormat="1" applyFont="1" applyFill="1" applyBorder="1" applyAlignment="1">
      <alignment horizontal="center"/>
    </xf>
    <xf numFmtId="0" fontId="30" fillId="2" borderId="9" xfId="3" applyFont="1" applyFill="1" applyBorder="1" applyAlignment="1">
      <alignment horizontal="center" vertical="center"/>
    </xf>
    <xf numFmtId="179" fontId="30" fillId="2" borderId="9" xfId="3" applyNumberFormat="1" applyFont="1" applyFill="1" applyBorder="1" applyAlignment="1">
      <alignment horizontal="center"/>
    </xf>
    <xf numFmtId="0" fontId="1" fillId="0" borderId="0" xfId="3" applyFont="1" applyFill="1" applyAlignment="1">
      <alignment vertical="center"/>
    </xf>
    <xf numFmtId="179" fontId="30" fillId="2" borderId="19" xfId="3" applyNumberFormat="1" applyFont="1" applyFill="1" applyBorder="1" applyAlignment="1">
      <alignment horizontal="center"/>
    </xf>
    <xf numFmtId="181" fontId="30" fillId="2" borderId="19" xfId="3" applyNumberFormat="1" applyFont="1" applyFill="1" applyBorder="1" applyAlignment="1">
      <alignment horizontal="center" vertical="center"/>
    </xf>
    <xf numFmtId="181" fontId="30" fillId="2" borderId="20" xfId="3" applyNumberFormat="1" applyFont="1" applyFill="1" applyBorder="1" applyAlignment="1">
      <alignment horizontal="center" vertical="center"/>
    </xf>
    <xf numFmtId="181" fontId="55" fillId="3" borderId="20" xfId="3" applyNumberFormat="1" applyFont="1" applyFill="1" applyBorder="1" applyAlignment="1">
      <alignment horizontal="center" vertical="center"/>
    </xf>
    <xf numFmtId="181" fontId="56" fillId="2" borderId="20" xfId="3" applyNumberFormat="1" applyFont="1" applyFill="1" applyBorder="1" applyAlignment="1">
      <alignment horizontal="center" vertical="center"/>
    </xf>
    <xf numFmtId="181" fontId="57" fillId="2" borderId="20" xfId="3" applyNumberFormat="1" applyFont="1" applyFill="1" applyBorder="1" applyAlignment="1">
      <alignment horizontal="center" vertical="center"/>
    </xf>
    <xf numFmtId="181" fontId="1" fillId="2" borderId="19" xfId="3" applyNumberFormat="1" applyFont="1" applyFill="1" applyBorder="1" applyAlignment="1">
      <alignment horizontal="center" vertical="center"/>
    </xf>
    <xf numFmtId="180" fontId="1" fillId="0" borderId="0" xfId="3" applyNumberFormat="1" applyFont="1" applyBorder="1" applyAlignment="1">
      <alignment horizontal="center" vertical="center"/>
    </xf>
    <xf numFmtId="187" fontId="1" fillId="2" borderId="15" xfId="3" applyNumberFormat="1" applyFont="1" applyFill="1" applyBorder="1" applyAlignment="1">
      <alignment horizontal="right" vertical="center"/>
    </xf>
    <xf numFmtId="0" fontId="1" fillId="2" borderId="16" xfId="3" applyFont="1" applyFill="1" applyBorder="1" applyAlignment="1">
      <alignment vertical="center"/>
    </xf>
    <xf numFmtId="180" fontId="30" fillId="2" borderId="9" xfId="3" applyNumberFormat="1" applyFont="1" applyFill="1" applyBorder="1" applyAlignment="1">
      <alignment horizontal="center" vertical="center"/>
    </xf>
    <xf numFmtId="0" fontId="30" fillId="0" borderId="9" xfId="3" applyFont="1" applyBorder="1" applyAlignment="1">
      <alignment vertical="center"/>
    </xf>
    <xf numFmtId="180" fontId="55" fillId="3" borderId="9" xfId="3" applyNumberFormat="1" applyFont="1" applyFill="1" applyBorder="1" applyAlignment="1">
      <alignment horizontal="center" vertical="center"/>
    </xf>
    <xf numFmtId="180" fontId="56" fillId="2" borderId="9" xfId="3" applyNumberFormat="1" applyFont="1" applyFill="1" applyBorder="1" applyAlignment="1">
      <alignment horizontal="center" vertical="center"/>
    </xf>
    <xf numFmtId="180" fontId="57" fillId="2" borderId="9" xfId="3" applyNumberFormat="1" applyFont="1" applyFill="1" applyBorder="1" applyAlignment="1">
      <alignment horizontal="center" vertical="center"/>
    </xf>
    <xf numFmtId="0" fontId="1" fillId="2" borderId="9" xfId="3" applyFont="1" applyFill="1" applyBorder="1" applyAlignment="1">
      <alignment vertical="center"/>
    </xf>
    <xf numFmtId="178" fontId="30" fillId="2" borderId="9" xfId="3" applyNumberFormat="1" applyFont="1" applyFill="1" applyBorder="1" applyAlignment="1">
      <alignment horizontal="center" vertical="center"/>
    </xf>
    <xf numFmtId="180" fontId="1" fillId="0" borderId="0" xfId="3" applyNumberFormat="1" applyFont="1" applyFill="1" applyBorder="1" applyAlignment="1">
      <alignment horizontal="center" vertical="center"/>
    </xf>
    <xf numFmtId="180" fontId="30" fillId="4" borderId="9" xfId="3" applyNumberFormat="1" applyFont="1" applyFill="1" applyBorder="1" applyAlignment="1">
      <alignment horizontal="center" vertical="center"/>
    </xf>
    <xf numFmtId="182" fontId="30" fillId="2" borderId="9" xfId="3" applyNumberFormat="1" applyFont="1" applyFill="1" applyBorder="1" applyAlignment="1">
      <alignment horizontal="center" vertical="center"/>
    </xf>
    <xf numFmtId="0" fontId="1" fillId="0" borderId="0" xfId="3" applyFont="1" applyBorder="1" applyAlignment="1">
      <alignment vertical="center"/>
    </xf>
    <xf numFmtId="0" fontId="30" fillId="2" borderId="9" xfId="3" applyFont="1" applyFill="1" applyBorder="1" applyAlignment="1">
      <alignment vertical="center"/>
    </xf>
    <xf numFmtId="14" fontId="30" fillId="2" borderId="9" xfId="3" applyNumberFormat="1" applyFont="1" applyFill="1" applyBorder="1" applyAlignment="1">
      <alignment horizontal="center" vertical="center"/>
    </xf>
    <xf numFmtId="0" fontId="55" fillId="3" borderId="9" xfId="3" applyFont="1" applyFill="1" applyBorder="1" applyAlignment="1">
      <alignment vertical="center"/>
    </xf>
    <xf numFmtId="0" fontId="30" fillId="4" borderId="9" xfId="3" applyFont="1" applyFill="1" applyBorder="1" applyAlignment="1">
      <alignment vertical="center"/>
    </xf>
    <xf numFmtId="49" fontId="30" fillId="2" borderId="9" xfId="3" applyNumberFormat="1" applyFont="1" applyFill="1" applyBorder="1" applyAlignment="1">
      <alignment horizontal="center" vertical="center"/>
    </xf>
    <xf numFmtId="176" fontId="30" fillId="2" borderId="9" xfId="3" applyNumberFormat="1" applyFont="1" applyFill="1" applyBorder="1" applyAlignment="1">
      <alignment horizontal="center" vertical="center"/>
    </xf>
    <xf numFmtId="176" fontId="30" fillId="2" borderId="9" xfId="3" applyNumberFormat="1" applyFont="1" applyFill="1" applyBorder="1" applyAlignment="1">
      <alignment horizontal="center"/>
    </xf>
    <xf numFmtId="0" fontId="30" fillId="0" borderId="9" xfId="3" applyFont="1" applyBorder="1" applyAlignment="1">
      <alignment horizontal="center" vertical="center"/>
    </xf>
    <xf numFmtId="187" fontId="1" fillId="2" borderId="21" xfId="3" applyNumberFormat="1" applyFont="1" applyFill="1" applyBorder="1" applyAlignment="1">
      <alignment horizontal="right" vertical="center"/>
    </xf>
    <xf numFmtId="0" fontId="1" fillId="2" borderId="22" xfId="3" applyFont="1" applyFill="1" applyBorder="1" applyAlignment="1">
      <alignment horizontal="left" vertical="center"/>
    </xf>
    <xf numFmtId="176" fontId="30" fillId="2" borderId="22" xfId="3" applyNumberFormat="1" applyFont="1" applyFill="1" applyBorder="1" applyAlignment="1">
      <alignment horizontal="center"/>
    </xf>
    <xf numFmtId="176" fontId="30" fillId="2" borderId="19" xfId="3" applyNumberFormat="1" applyFont="1" applyFill="1" applyBorder="1" applyAlignment="1">
      <alignment horizontal="center"/>
    </xf>
    <xf numFmtId="0" fontId="1" fillId="2" borderId="22" xfId="3" applyFill="1" applyBorder="1" applyAlignment="1">
      <alignment horizontal="left" vertical="center"/>
    </xf>
    <xf numFmtId="0" fontId="30" fillId="2" borderId="19" xfId="3" applyFont="1" applyFill="1" applyBorder="1" applyAlignment="1">
      <alignment vertical="center"/>
    </xf>
    <xf numFmtId="0" fontId="1" fillId="2" borderId="22" xfId="3" applyFont="1" applyFill="1" applyBorder="1" applyAlignment="1">
      <alignment vertical="center"/>
    </xf>
    <xf numFmtId="0" fontId="1" fillId="0" borderId="0" xfId="3" applyFont="1" applyFill="1" applyBorder="1" applyAlignment="1">
      <alignment horizontal="center" vertical="center"/>
    </xf>
    <xf numFmtId="0" fontId="1" fillId="0" borderId="0" xfId="3" applyFont="1" applyFill="1" applyBorder="1" applyAlignment="1">
      <alignment horizontal="left" vertical="center"/>
    </xf>
    <xf numFmtId="176" fontId="1" fillId="0" borderId="0" xfId="3" applyNumberFormat="1" applyFont="1" applyFill="1" applyBorder="1" applyAlignment="1">
      <alignment horizontal="center" vertical="center"/>
    </xf>
    <xf numFmtId="0" fontId="1" fillId="0" borderId="0" xfId="3" applyFont="1" applyFill="1" applyBorder="1" applyAlignment="1">
      <alignment vertical="center"/>
    </xf>
    <xf numFmtId="179" fontId="1" fillId="0" borderId="0" xfId="3" applyNumberFormat="1" applyFill="1" applyBorder="1"/>
    <xf numFmtId="0" fontId="1" fillId="0" borderId="0" xfId="3" applyFont="1" applyBorder="1" applyAlignment="1">
      <alignment horizontal="center" vertical="center"/>
    </xf>
    <xf numFmtId="178" fontId="1" fillId="0" borderId="0" xfId="3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58" fillId="0" borderId="0" xfId="0" quotePrefix="1" applyFont="1" applyFill="1" applyBorder="1"/>
    <xf numFmtId="180" fontId="21" fillId="0" borderId="0" xfId="7" applyNumberFormat="1" applyFont="1" applyFill="1" applyBorder="1" applyAlignment="1">
      <alignment horizontal="center"/>
    </xf>
    <xf numFmtId="180" fontId="21" fillId="0" borderId="3" xfId="7" applyNumberFormat="1" applyFont="1" applyFill="1" applyBorder="1" applyAlignment="1">
      <alignment horizontal="center"/>
    </xf>
    <xf numFmtId="185" fontId="4" fillId="0" borderId="0" xfId="0" applyNumberFormat="1" applyFont="1" applyFill="1"/>
    <xf numFmtId="0" fontId="4" fillId="0" borderId="0" xfId="0" applyFont="1" applyFill="1" applyAlignment="1"/>
    <xf numFmtId="0" fontId="4" fillId="0" borderId="0" xfId="0" applyFont="1" applyFill="1" applyBorder="1" applyAlignment="1"/>
    <xf numFmtId="185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wrapText="1"/>
    </xf>
    <xf numFmtId="177" fontId="4" fillId="0" borderId="0" xfId="0" applyNumberFormat="1" applyFont="1" applyFill="1" applyBorder="1"/>
    <xf numFmtId="2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/>
    <xf numFmtId="176" fontId="4" fillId="0" borderId="0" xfId="0" applyNumberFormat="1" applyFont="1" applyFill="1" applyBorder="1" applyAlignment="1">
      <alignment horizontal="center"/>
    </xf>
    <xf numFmtId="176" fontId="4" fillId="0" borderId="0" xfId="0" applyNumberFormat="1" applyFont="1" applyFill="1" applyBorder="1"/>
    <xf numFmtId="2" fontId="4" fillId="0" borderId="0" xfId="0" applyNumberFormat="1" applyFont="1" applyFill="1"/>
    <xf numFmtId="177" fontId="4" fillId="0" borderId="0" xfId="0" applyNumberFormat="1" applyFont="1" applyFill="1"/>
    <xf numFmtId="177" fontId="4" fillId="0" borderId="0" xfId="0" applyNumberFormat="1" applyFont="1" applyFill="1" applyBorder="1" applyAlignment="1">
      <alignment horizontal="center"/>
    </xf>
    <xf numFmtId="185" fontId="4" fillId="0" borderId="0" xfId="0" applyNumberFormat="1" applyFont="1" applyFill="1" applyBorder="1"/>
    <xf numFmtId="0" fontId="0" fillId="0" borderId="0" xfId="0" applyFont="1" applyFill="1"/>
    <xf numFmtId="0" fontId="37" fillId="0" borderId="0" xfId="0" applyFont="1" applyFill="1" applyAlignment="1"/>
    <xf numFmtId="2" fontId="4" fillId="0" borderId="0" xfId="0" applyNumberFormat="1" applyFont="1" applyFill="1" applyBorder="1" applyAlignment="1"/>
    <xf numFmtId="176" fontId="4" fillId="0" borderId="0" xfId="0" applyNumberFormat="1" applyFont="1" applyFill="1"/>
    <xf numFmtId="181" fontId="4" fillId="0" borderId="0" xfId="0" applyNumberFormat="1" applyFont="1" applyFill="1" applyBorder="1"/>
    <xf numFmtId="185" fontId="4" fillId="0" borderId="0" xfId="0" applyNumberFormat="1" applyFont="1" applyFill="1" applyAlignment="1">
      <alignment horizontal="center"/>
    </xf>
    <xf numFmtId="14" fontId="1" fillId="2" borderId="23" xfId="3" applyNumberFormat="1" applyFont="1" applyFill="1" applyBorder="1" applyAlignment="1">
      <alignment horizontal="center" vertical="center"/>
    </xf>
    <xf numFmtId="180" fontId="1" fillId="0" borderId="24" xfId="3" applyNumberFormat="1" applyFont="1" applyBorder="1" applyAlignment="1">
      <alignment horizontal="right" vertical="center"/>
    </xf>
    <xf numFmtId="181" fontId="1" fillId="0" borderId="25" xfId="3" applyNumberFormat="1" applyFont="1" applyBorder="1" applyAlignment="1">
      <alignment horizontal="right" vertical="center"/>
    </xf>
    <xf numFmtId="182" fontId="1" fillId="0" borderId="25" xfId="3" applyNumberFormat="1" applyFont="1" applyBorder="1" applyAlignment="1">
      <alignment horizontal="right" vertical="center"/>
    </xf>
    <xf numFmtId="181" fontId="1" fillId="2" borderId="25" xfId="3" applyNumberFormat="1" applyFont="1" applyFill="1" applyBorder="1" applyAlignment="1">
      <alignment horizontal="center" vertical="center"/>
    </xf>
    <xf numFmtId="180" fontId="1" fillId="0" borderId="25" xfId="3" applyNumberFormat="1" applyFont="1" applyBorder="1" applyAlignment="1">
      <alignment horizontal="right" vertical="center"/>
    </xf>
    <xf numFmtId="180" fontId="1" fillId="2" borderId="25" xfId="3" applyNumberFormat="1" applyFont="1" applyFill="1" applyBorder="1" applyAlignment="1">
      <alignment horizontal="center" vertical="center"/>
    </xf>
    <xf numFmtId="0" fontId="1" fillId="2" borderId="25" xfId="3" applyFont="1" applyFill="1" applyBorder="1" applyAlignment="1">
      <alignment vertical="center"/>
    </xf>
    <xf numFmtId="176" fontId="1" fillId="2" borderId="25" xfId="3" applyNumberFormat="1" applyFont="1" applyFill="1" applyBorder="1" applyAlignment="1">
      <alignment horizontal="center" vertical="center"/>
    </xf>
    <xf numFmtId="0" fontId="1" fillId="2" borderId="26" xfId="3" applyFont="1" applyFill="1" applyBorder="1" applyAlignment="1">
      <alignment vertical="center"/>
    </xf>
    <xf numFmtId="0" fontId="1" fillId="0" borderId="9" xfId="3" applyFont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0" fontId="1" fillId="2" borderId="25" xfId="3" applyFont="1" applyFill="1" applyBorder="1" applyAlignment="1">
      <alignment horizontal="center" vertical="center"/>
    </xf>
    <xf numFmtId="49" fontId="1" fillId="2" borderId="27" xfId="3" applyNumberFormat="1" applyFont="1" applyFill="1" applyBorder="1" applyAlignment="1">
      <alignment horizontal="center" vertical="center"/>
    </xf>
    <xf numFmtId="180" fontId="1" fillId="0" borderId="28" xfId="3" applyNumberFormat="1" applyFont="1" applyBorder="1" applyAlignment="1">
      <alignment horizontal="right" vertical="center"/>
    </xf>
    <xf numFmtId="181" fontId="1" fillId="0" borderId="9" xfId="3" applyNumberFormat="1" applyFont="1" applyBorder="1" applyAlignment="1">
      <alignment horizontal="right" vertical="center"/>
    </xf>
    <xf numFmtId="182" fontId="1" fillId="0" borderId="9" xfId="3" applyNumberFormat="1" applyFont="1" applyBorder="1" applyAlignment="1">
      <alignment horizontal="right" vertical="center"/>
    </xf>
    <xf numFmtId="180" fontId="1" fillId="0" borderId="9" xfId="3" applyNumberFormat="1" applyFont="1" applyBorder="1" applyAlignment="1">
      <alignment horizontal="right" vertical="center"/>
    </xf>
    <xf numFmtId="180" fontId="1" fillId="2" borderId="9" xfId="3" applyNumberFormat="1" applyFont="1" applyFill="1" applyBorder="1" applyAlignment="1">
      <alignment horizontal="center" vertical="center"/>
    </xf>
    <xf numFmtId="176" fontId="1" fillId="2" borderId="9" xfId="3" applyNumberFormat="1" applyFont="1" applyFill="1" applyBorder="1" applyAlignment="1">
      <alignment horizontal="center" vertical="center"/>
    </xf>
    <xf numFmtId="0" fontId="39" fillId="0" borderId="0" xfId="0" applyFont="1" applyFill="1"/>
    <xf numFmtId="180" fontId="39" fillId="0" borderId="0" xfId="0" applyNumberFormat="1" applyFont="1" applyFill="1" applyAlignment="1">
      <alignment horizontal="center"/>
    </xf>
    <xf numFmtId="182" fontId="39" fillId="0" borderId="0" xfId="0" applyNumberFormat="1" applyFont="1" applyFill="1" applyAlignment="1">
      <alignment horizontal="center"/>
    </xf>
    <xf numFmtId="181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181" fontId="39" fillId="0" borderId="0" xfId="0" applyNumberFormat="1" applyFont="1" applyFill="1" applyBorder="1" applyAlignment="1">
      <alignment horizontal="center"/>
    </xf>
    <xf numFmtId="182" fontId="39" fillId="0" borderId="0" xfId="0" applyNumberFormat="1" applyFont="1" applyFill="1" applyBorder="1" applyAlignment="1">
      <alignment horizontal="center"/>
    </xf>
    <xf numFmtId="180" fontId="39" fillId="0" borderId="0" xfId="0" applyNumberFormat="1" applyFont="1" applyFill="1" applyBorder="1" applyAlignment="1">
      <alignment horizontal="center"/>
    </xf>
    <xf numFmtId="0" fontId="39" fillId="0" borderId="0" xfId="0" applyFont="1" applyFill="1" applyBorder="1" applyAlignment="1">
      <alignment horizontal="center"/>
    </xf>
    <xf numFmtId="0" fontId="39" fillId="0" borderId="0" xfId="0" applyFont="1" applyFill="1" applyBorder="1"/>
    <xf numFmtId="180" fontId="40" fillId="0" borderId="0" xfId="0" applyNumberFormat="1" applyFont="1" applyFill="1" applyBorder="1" applyAlignment="1">
      <alignment horizontal="center"/>
    </xf>
    <xf numFmtId="182" fontId="40" fillId="0" borderId="0" xfId="0" applyNumberFormat="1" applyFont="1" applyFill="1" applyBorder="1" applyAlignment="1">
      <alignment horizontal="center"/>
    </xf>
    <xf numFmtId="181" fontId="40" fillId="0" borderId="0" xfId="0" applyNumberFormat="1" applyFont="1" applyFill="1" applyBorder="1" applyAlignment="1">
      <alignment horizontal="center"/>
    </xf>
    <xf numFmtId="0" fontId="59" fillId="0" borderId="0" xfId="0" quotePrefix="1" applyFont="1" applyFill="1" applyBorder="1"/>
    <xf numFmtId="0" fontId="17" fillId="0" borderId="0" xfId="0" applyFont="1" applyFill="1"/>
    <xf numFmtId="0" fontId="17" fillId="0" borderId="0" xfId="0" applyFont="1" applyFill="1" applyBorder="1"/>
    <xf numFmtId="0" fontId="17" fillId="0" borderId="0" xfId="0" applyFont="1" applyFill="1" applyAlignment="1">
      <alignment vertical="center"/>
    </xf>
    <xf numFmtId="0" fontId="41" fillId="0" borderId="0" xfId="0" applyFont="1" applyFill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/>
    <xf numFmtId="40" fontId="4" fillId="0" borderId="0" xfId="0" applyNumberFormat="1" applyFont="1" applyFill="1"/>
    <xf numFmtId="181" fontId="4" fillId="0" borderId="0" xfId="0" applyNumberFormat="1" applyFont="1" applyFill="1"/>
    <xf numFmtId="180" fontId="4" fillId="0" borderId="0" xfId="0" applyNumberFormat="1" applyFont="1" applyFill="1" applyBorder="1"/>
    <xf numFmtId="40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80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179" fontId="19" fillId="0" borderId="0" xfId="7" applyNumberFormat="1" applyFont="1" applyFill="1" applyBorder="1" applyAlignment="1">
      <alignment horizontal="center"/>
    </xf>
    <xf numFmtId="179" fontId="19" fillId="0" borderId="3" xfId="7" applyNumberFormat="1" applyFont="1" applyFill="1" applyBorder="1" applyAlignment="1">
      <alignment horizontal="center"/>
    </xf>
    <xf numFmtId="179" fontId="19" fillId="0" borderId="5" xfId="7" applyNumberFormat="1" applyFont="1" applyFill="1" applyBorder="1" applyAlignment="1">
      <alignment horizontal="center"/>
    </xf>
    <xf numFmtId="179" fontId="21" fillId="0" borderId="0" xfId="7" applyNumberFormat="1" applyFont="1" applyFill="1" applyBorder="1" applyAlignment="1">
      <alignment horizontal="center"/>
    </xf>
    <xf numFmtId="14" fontId="1" fillId="0" borderId="23" xfId="0" applyNumberFormat="1" applyFont="1" applyBorder="1" applyAlignment="1">
      <alignment horizontal="center" vertical="center"/>
    </xf>
    <xf numFmtId="180" fontId="1" fillId="0" borderId="16" xfId="0" applyNumberFormat="1" applyFont="1" applyBorder="1" applyAlignment="1">
      <alignment horizontal="center" vertical="center"/>
    </xf>
    <xf numFmtId="181" fontId="1" fillId="0" borderId="9" xfId="0" applyNumberFormat="1" applyFont="1" applyBorder="1" applyAlignment="1">
      <alignment horizontal="center" vertical="center"/>
    </xf>
    <xf numFmtId="182" fontId="1" fillId="0" borderId="9" xfId="0" applyNumberFormat="1" applyFont="1" applyBorder="1" applyAlignment="1">
      <alignment horizontal="center" vertical="center"/>
    </xf>
    <xf numFmtId="181" fontId="1" fillId="2" borderId="9" xfId="0" applyNumberFormat="1" applyFont="1" applyFill="1" applyBorder="1" applyAlignment="1">
      <alignment horizontal="center" vertical="center"/>
    </xf>
    <xf numFmtId="180" fontId="1" fillId="0" borderId="9" xfId="0" applyNumberFormat="1" applyFont="1" applyBorder="1" applyAlignment="1">
      <alignment horizontal="center" vertical="center"/>
    </xf>
    <xf numFmtId="180" fontId="1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76" fontId="1" fillId="2" borderId="9" xfId="0" applyNumberFormat="1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Protection="1">
      <protection locked="0"/>
    </xf>
    <xf numFmtId="1" fontId="5" fillId="0" borderId="0" xfId="0" quotePrefix="1" applyNumberFormat="1" applyFont="1" applyFill="1" applyBorder="1" applyProtection="1">
      <protection locked="0"/>
    </xf>
    <xf numFmtId="176" fontId="5" fillId="0" borderId="0" xfId="0" applyNumberFormat="1" applyFont="1" applyFill="1" applyBorder="1" applyProtection="1">
      <protection locked="0"/>
    </xf>
    <xf numFmtId="2" fontId="5" fillId="0" borderId="0" xfId="0" applyNumberFormat="1" applyFont="1" applyFill="1" applyBorder="1" applyProtection="1">
      <protection locked="0"/>
    </xf>
    <xf numFmtId="178" fontId="19" fillId="0" borderId="0" xfId="7" applyNumberFormat="1" applyFont="1" applyFill="1" applyBorder="1" applyAlignment="1">
      <alignment horizontal="center"/>
    </xf>
    <xf numFmtId="178" fontId="21" fillId="0" borderId="0" xfId="7" applyNumberFormat="1" applyFont="1" applyFill="1" applyBorder="1" applyAlignment="1">
      <alignment horizontal="center"/>
    </xf>
    <xf numFmtId="178" fontId="21" fillId="0" borderId="3" xfId="7" applyNumberFormat="1" applyFont="1" applyFill="1" applyBorder="1" applyAlignment="1">
      <alignment horizontal="center"/>
    </xf>
    <xf numFmtId="178" fontId="19" fillId="0" borderId="3" xfId="7" applyNumberFormat="1" applyFont="1" applyFill="1" applyBorder="1" applyAlignment="1">
      <alignment horizontal="center"/>
    </xf>
    <xf numFmtId="2" fontId="19" fillId="0" borderId="4" xfId="7" applyNumberFormat="1" applyFont="1" applyFill="1" applyBorder="1" applyAlignment="1">
      <alignment horizontal="center"/>
    </xf>
    <xf numFmtId="0" fontId="20" fillId="0" borderId="0" xfId="0" applyFont="1"/>
    <xf numFmtId="0" fontId="41" fillId="0" borderId="0" xfId="0" applyFont="1" applyFill="1" applyBorder="1" applyAlignment="1">
      <alignment vertical="center"/>
    </xf>
    <xf numFmtId="208" fontId="19" fillId="0" borderId="3" xfId="7" applyNumberFormat="1" applyFont="1" applyFill="1" applyBorder="1" applyAlignment="1">
      <alignment horizontal="center"/>
    </xf>
    <xf numFmtId="181" fontId="17" fillId="5" borderId="0" xfId="0" applyNumberFormat="1" applyFont="1" applyFill="1" applyBorder="1" applyAlignment="1">
      <alignment horizontal="center"/>
    </xf>
    <xf numFmtId="182" fontId="17" fillId="5" borderId="0" xfId="0" applyNumberFormat="1" applyFont="1" applyFill="1" applyBorder="1" applyAlignment="1">
      <alignment horizontal="center"/>
    </xf>
    <xf numFmtId="14" fontId="1" fillId="0" borderId="23" xfId="3" applyNumberFormat="1" applyFont="1" applyBorder="1" applyAlignment="1">
      <alignment horizontal="center" vertical="center"/>
    </xf>
    <xf numFmtId="14" fontId="1" fillId="0" borderId="29" xfId="3" applyNumberFormat="1" applyFont="1" applyBorder="1" applyAlignment="1">
      <alignment horizontal="center" vertical="center"/>
    </xf>
    <xf numFmtId="0" fontId="29" fillId="5" borderId="0" xfId="0" applyFont="1" applyFill="1"/>
    <xf numFmtId="185" fontId="37" fillId="5" borderId="0" xfId="0" applyNumberFormat="1" applyFont="1" applyFill="1"/>
    <xf numFmtId="177" fontId="37" fillId="5" borderId="0" xfId="0" applyNumberFormat="1" applyFont="1" applyFill="1"/>
    <xf numFmtId="0" fontId="37" fillId="5" borderId="0" xfId="0" applyFont="1" applyFill="1"/>
    <xf numFmtId="2" fontId="4" fillId="5" borderId="0" xfId="0" applyNumberFormat="1" applyFont="1" applyFill="1"/>
    <xf numFmtId="0" fontId="4" fillId="5" borderId="0" xfId="0" applyFont="1" applyFill="1"/>
    <xf numFmtId="185" fontId="4" fillId="5" borderId="0" xfId="0" applyNumberFormat="1" applyFont="1" applyFill="1"/>
    <xf numFmtId="177" fontId="4" fillId="5" borderId="0" xfId="0" applyNumberFormat="1" applyFont="1" applyFill="1"/>
    <xf numFmtId="0" fontId="4" fillId="5" borderId="30" xfId="0" applyFont="1" applyFill="1" applyBorder="1"/>
    <xf numFmtId="2" fontId="4" fillId="5" borderId="30" xfId="0" applyNumberFormat="1" applyFont="1" applyFill="1" applyBorder="1"/>
    <xf numFmtId="185" fontId="4" fillId="5" borderId="0" xfId="0" applyNumberFormat="1" applyFont="1" applyFill="1" applyBorder="1" applyAlignment="1">
      <alignment horizontal="center"/>
    </xf>
    <xf numFmtId="177" fontId="4" fillId="5" borderId="0" xfId="0" applyNumberFormat="1" applyFont="1" applyFill="1" applyBorder="1" applyAlignment="1">
      <alignment horizontal="center"/>
    </xf>
    <xf numFmtId="2" fontId="4" fillId="5" borderId="0" xfId="0" applyNumberFormat="1" applyFont="1" applyFill="1" applyBorder="1" applyAlignment="1">
      <alignment horizontal="center"/>
    </xf>
    <xf numFmtId="182" fontId="4" fillId="5" borderId="0" xfId="0" applyNumberFormat="1" applyFont="1" applyFill="1" applyBorder="1" applyAlignment="1">
      <alignment horizontal="center"/>
    </xf>
    <xf numFmtId="0" fontId="4" fillId="5" borderId="0" xfId="0" applyFont="1" applyFill="1" applyBorder="1"/>
    <xf numFmtId="0" fontId="5" fillId="5" borderId="0" xfId="0" applyFont="1" applyFill="1" applyBorder="1" applyAlignment="1">
      <alignment horizontal="left"/>
    </xf>
    <xf numFmtId="2" fontId="4" fillId="5" borderId="0" xfId="0" applyNumberFormat="1" applyFont="1" applyFill="1" applyBorder="1"/>
    <xf numFmtId="178" fontId="4" fillId="5" borderId="0" xfId="0" applyNumberFormat="1" applyFont="1" applyFill="1" applyBorder="1" applyAlignment="1">
      <alignment horizontal="center"/>
    </xf>
    <xf numFmtId="179" fontId="4" fillId="5" borderId="0" xfId="0" applyNumberFormat="1" applyFont="1" applyFill="1" applyBorder="1" applyAlignment="1">
      <alignment horizontal="center"/>
    </xf>
    <xf numFmtId="183" fontId="4" fillId="5" borderId="0" xfId="0" applyNumberFormat="1" applyFont="1" applyFill="1" applyBorder="1" applyAlignment="1">
      <alignment horizontal="center"/>
    </xf>
    <xf numFmtId="0" fontId="17" fillId="5" borderId="0" xfId="0" applyFont="1" applyFill="1" applyBorder="1"/>
    <xf numFmtId="0" fontId="41" fillId="5" borderId="0" xfId="0" applyFont="1" applyFill="1" applyBorder="1" applyAlignment="1">
      <alignment horizontal="center"/>
    </xf>
    <xf numFmtId="180" fontId="41" fillId="5" borderId="0" xfId="0" applyNumberFormat="1" applyFont="1" applyFill="1" applyBorder="1" applyAlignment="1">
      <alignment horizontal="center"/>
    </xf>
    <xf numFmtId="181" fontId="41" fillId="5" borderId="0" xfId="0" applyNumberFormat="1" applyFont="1" applyFill="1" applyBorder="1" applyAlignment="1">
      <alignment horizontal="center"/>
    </xf>
    <xf numFmtId="181" fontId="36" fillId="5" borderId="0" xfId="0" applyNumberFormat="1" applyFont="1" applyFill="1" applyBorder="1" applyAlignment="1">
      <alignment horizontal="center" vertical="center"/>
    </xf>
    <xf numFmtId="179" fontId="36" fillId="5" borderId="0" xfId="0" applyNumberFormat="1" applyFont="1" applyFill="1" applyBorder="1" applyAlignment="1">
      <alignment horizontal="center" vertical="center"/>
    </xf>
    <xf numFmtId="0" fontId="17" fillId="5" borderId="3" xfId="0" applyFont="1" applyFill="1" applyBorder="1"/>
    <xf numFmtId="0" fontId="17" fillId="0" borderId="3" xfId="0" applyFont="1" applyFill="1" applyBorder="1" applyAlignment="1">
      <alignment horizontal="center"/>
    </xf>
    <xf numFmtId="181" fontId="17" fillId="5" borderId="1" xfId="0" applyNumberFormat="1" applyFont="1" applyFill="1" applyBorder="1" applyAlignment="1">
      <alignment horizontal="center"/>
    </xf>
    <xf numFmtId="182" fontId="17" fillId="5" borderId="1" xfId="0" applyNumberFormat="1" applyFont="1" applyFill="1" applyBorder="1" applyAlignment="1">
      <alignment horizontal="center"/>
    </xf>
    <xf numFmtId="181" fontId="17" fillId="5" borderId="3" xfId="0" applyNumberFormat="1" applyFont="1" applyFill="1" applyBorder="1" applyAlignment="1">
      <alignment horizontal="center"/>
    </xf>
    <xf numFmtId="182" fontId="17" fillId="5" borderId="3" xfId="0" applyNumberFormat="1" applyFont="1" applyFill="1" applyBorder="1" applyAlignment="1">
      <alignment horizontal="center"/>
    </xf>
    <xf numFmtId="0" fontId="36" fillId="5" borderId="3" xfId="0" applyFont="1" applyFill="1" applyBorder="1" applyAlignment="1">
      <alignment horizontal="center" vertical="center"/>
    </xf>
    <xf numFmtId="0" fontId="36" fillId="5" borderId="3" xfId="0" applyFont="1" applyFill="1" applyBorder="1" applyAlignment="1">
      <alignment horizontal="center" vertical="center" wrapText="1"/>
    </xf>
    <xf numFmtId="181" fontId="36" fillId="5" borderId="3" xfId="0" applyNumberFormat="1" applyFont="1" applyFill="1" applyBorder="1" applyAlignment="1">
      <alignment horizontal="center" vertical="center"/>
    </xf>
    <xf numFmtId="179" fontId="36" fillId="5" borderId="3" xfId="0" applyNumberFormat="1" applyFont="1" applyFill="1" applyBorder="1" applyAlignment="1">
      <alignment horizontal="center" vertical="center"/>
    </xf>
    <xf numFmtId="182" fontId="36" fillId="5" borderId="3" xfId="0" applyNumberFormat="1" applyFont="1" applyFill="1" applyBorder="1" applyAlignment="1">
      <alignment horizontal="center" vertical="center"/>
    </xf>
    <xf numFmtId="0" fontId="17" fillId="5" borderId="31" xfId="0" applyFont="1" applyFill="1" applyBorder="1"/>
    <xf numFmtId="180" fontId="36" fillId="5" borderId="3" xfId="0" applyNumberFormat="1" applyFont="1" applyFill="1" applyBorder="1" applyAlignment="1">
      <alignment horizontal="center" vertical="center"/>
    </xf>
    <xf numFmtId="178" fontId="36" fillId="5" borderId="3" xfId="0" applyNumberFormat="1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/>
    </xf>
    <xf numFmtId="0" fontId="17" fillId="5" borderId="32" xfId="0" applyFont="1" applyFill="1" applyBorder="1" applyAlignment="1">
      <alignment horizontal="center" vertical="center"/>
    </xf>
    <xf numFmtId="0" fontId="39" fillId="5" borderId="32" xfId="0" applyFont="1" applyFill="1" applyBorder="1" applyAlignment="1">
      <alignment horizontal="center" vertical="center" wrapText="1"/>
    </xf>
    <xf numFmtId="0" fontId="36" fillId="5" borderId="32" xfId="0" applyFont="1" applyFill="1" applyBorder="1" applyAlignment="1">
      <alignment horizontal="center" vertical="center"/>
    </xf>
    <xf numFmtId="181" fontId="36" fillId="5" borderId="32" xfId="0" applyNumberFormat="1" applyFont="1" applyFill="1" applyBorder="1" applyAlignment="1">
      <alignment horizontal="center" vertical="center"/>
    </xf>
    <xf numFmtId="179" fontId="36" fillId="5" borderId="32" xfId="0" applyNumberFormat="1" applyFont="1" applyFill="1" applyBorder="1" applyAlignment="1">
      <alignment horizontal="center" vertical="center"/>
    </xf>
    <xf numFmtId="181" fontId="36" fillId="5" borderId="4" xfId="0" applyNumberFormat="1" applyFont="1" applyFill="1" applyBorder="1" applyAlignment="1">
      <alignment horizontal="center" vertical="center"/>
    </xf>
    <xf numFmtId="178" fontId="36" fillId="5" borderId="4" xfId="0" applyNumberFormat="1" applyFont="1" applyFill="1" applyBorder="1" applyAlignment="1">
      <alignment horizontal="center" vertical="center"/>
    </xf>
    <xf numFmtId="179" fontId="36" fillId="5" borderId="4" xfId="0" applyNumberFormat="1" applyFont="1" applyFill="1" applyBorder="1" applyAlignment="1">
      <alignment horizontal="center" vertical="center"/>
    </xf>
    <xf numFmtId="181" fontId="36" fillId="5" borderId="2" xfId="0" applyNumberFormat="1" applyFont="1" applyFill="1" applyBorder="1" applyAlignment="1">
      <alignment horizontal="center" vertical="center"/>
    </xf>
    <xf numFmtId="178" fontId="36" fillId="5" borderId="2" xfId="0" applyNumberFormat="1" applyFont="1" applyFill="1" applyBorder="1" applyAlignment="1">
      <alignment horizontal="center" vertical="center"/>
    </xf>
    <xf numFmtId="179" fontId="36" fillId="5" borderId="2" xfId="0" applyNumberFormat="1" applyFont="1" applyFill="1" applyBorder="1" applyAlignment="1">
      <alignment horizontal="center" vertical="center"/>
    </xf>
    <xf numFmtId="183" fontId="36" fillId="5" borderId="4" xfId="0" applyNumberFormat="1" applyFont="1" applyFill="1" applyBorder="1" applyAlignment="1">
      <alignment horizontal="center" vertical="center"/>
    </xf>
    <xf numFmtId="183" fontId="36" fillId="5" borderId="2" xfId="0" applyNumberFormat="1" applyFont="1" applyFill="1" applyBorder="1" applyAlignment="1">
      <alignment horizontal="center" vertical="center"/>
    </xf>
    <xf numFmtId="179" fontId="36" fillId="5" borderId="1" xfId="0" applyNumberFormat="1" applyFont="1" applyFill="1" applyBorder="1" applyAlignment="1">
      <alignment horizontal="center" vertical="center"/>
    </xf>
    <xf numFmtId="182" fontId="36" fillId="5" borderId="1" xfId="0" applyNumberFormat="1" applyFont="1" applyFill="1" applyBorder="1" applyAlignment="1">
      <alignment horizontal="center" vertical="center"/>
    </xf>
    <xf numFmtId="183" fontId="36" fillId="5" borderId="1" xfId="0" applyNumberFormat="1" applyFont="1" applyFill="1" applyBorder="1" applyAlignment="1">
      <alignment horizontal="center" vertical="center"/>
    </xf>
    <xf numFmtId="0" fontId="17" fillId="5" borderId="30" xfId="0" applyFont="1" applyFill="1" applyBorder="1" applyAlignment="1">
      <alignment horizontal="center" vertical="center"/>
    </xf>
    <xf numFmtId="0" fontId="17" fillId="5" borderId="30" xfId="0" applyFont="1" applyFill="1" applyBorder="1" applyAlignment="1">
      <alignment horizontal="center" vertical="center" wrapText="1"/>
    </xf>
    <xf numFmtId="0" fontId="36" fillId="5" borderId="30" xfId="0" applyFont="1" applyFill="1" applyBorder="1" applyAlignment="1">
      <alignment horizontal="center" vertical="center"/>
    </xf>
    <xf numFmtId="181" fontId="36" fillId="5" borderId="30" xfId="0" applyNumberFormat="1" applyFont="1" applyFill="1" applyBorder="1" applyAlignment="1">
      <alignment horizontal="center" vertical="center"/>
    </xf>
    <xf numFmtId="179" fontId="36" fillId="5" borderId="30" xfId="0" applyNumberFormat="1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 wrapText="1"/>
    </xf>
    <xf numFmtId="180" fontId="36" fillId="5" borderId="4" xfId="0" applyNumberFormat="1" applyFont="1" applyFill="1" applyBorder="1" applyAlignment="1">
      <alignment horizontal="center" vertical="center"/>
    </xf>
    <xf numFmtId="180" fontId="36" fillId="5" borderId="2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left"/>
    </xf>
    <xf numFmtId="0" fontId="4" fillId="5" borderId="30" xfId="0" applyFont="1" applyFill="1" applyBorder="1" applyAlignment="1">
      <alignment horizontal="center"/>
    </xf>
    <xf numFmtId="177" fontId="4" fillId="5" borderId="0" xfId="0" applyNumberFormat="1" applyFont="1" applyFill="1" applyBorder="1"/>
    <xf numFmtId="0" fontId="4" fillId="5" borderId="0" xfId="0" applyFont="1" applyFill="1" applyBorder="1" applyAlignment="1">
      <alignment horizontal="center"/>
    </xf>
    <xf numFmtId="180" fontId="4" fillId="5" borderId="0" xfId="0" applyNumberFormat="1" applyFont="1" applyFill="1" applyBorder="1" applyAlignment="1">
      <alignment horizontal="center"/>
    </xf>
    <xf numFmtId="181" fontId="4" fillId="5" borderId="0" xfId="0" applyNumberFormat="1" applyFont="1" applyFill="1" applyBorder="1" applyAlignment="1">
      <alignment horizontal="center"/>
    </xf>
    <xf numFmtId="49" fontId="4" fillId="5" borderId="0" xfId="0" applyNumberFormat="1" applyFont="1" applyFill="1" applyBorder="1" applyAlignment="1">
      <alignment horizontal="center"/>
    </xf>
    <xf numFmtId="0" fontId="4" fillId="5" borderId="0" xfId="0" quotePrefix="1" applyFont="1" applyFill="1" applyBorder="1" applyAlignment="1">
      <alignment horizontal="center"/>
    </xf>
    <xf numFmtId="188" fontId="4" fillId="5" borderId="0" xfId="0" applyNumberFormat="1" applyFont="1" applyFill="1" applyBorder="1" applyAlignment="1">
      <alignment horizontal="center"/>
    </xf>
    <xf numFmtId="189" fontId="4" fillId="5" borderId="0" xfId="0" applyNumberFormat="1" applyFont="1" applyFill="1" applyBorder="1" applyAlignment="1">
      <alignment horizontal="center"/>
    </xf>
    <xf numFmtId="178" fontId="4" fillId="5" borderId="0" xfId="0" applyNumberFormat="1" applyFont="1" applyFill="1" applyBorder="1"/>
    <xf numFmtId="179" fontId="4" fillId="5" borderId="0" xfId="0" applyNumberFormat="1" applyFont="1" applyFill="1" applyBorder="1"/>
    <xf numFmtId="185" fontId="4" fillId="5" borderId="30" xfId="0" applyNumberFormat="1" applyFont="1" applyFill="1" applyBorder="1"/>
    <xf numFmtId="177" fontId="4" fillId="5" borderId="30" xfId="0" applyNumberFormat="1" applyFont="1" applyFill="1" applyBorder="1"/>
    <xf numFmtId="0" fontId="4" fillId="5" borderId="4" xfId="0" applyFont="1" applyFill="1" applyBorder="1" applyAlignment="1">
      <alignment horizontal="center"/>
    </xf>
    <xf numFmtId="185" fontId="4" fillId="5" borderId="4" xfId="0" applyNumberFormat="1" applyFont="1" applyFill="1" applyBorder="1" applyAlignment="1">
      <alignment horizontal="center"/>
    </xf>
    <xf numFmtId="177" fontId="4" fillId="5" borderId="4" xfId="0" applyNumberFormat="1" applyFont="1" applyFill="1" applyBorder="1" applyAlignment="1">
      <alignment horizontal="center"/>
    </xf>
    <xf numFmtId="2" fontId="11" fillId="5" borderId="4" xfId="0" applyNumberFormat="1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185" fontId="4" fillId="5" borderId="2" xfId="0" applyNumberFormat="1" applyFont="1" applyFill="1" applyBorder="1" applyAlignment="1">
      <alignment horizontal="center"/>
    </xf>
    <xf numFmtId="176" fontId="4" fillId="5" borderId="2" xfId="0" applyNumberFormat="1" applyFont="1" applyFill="1" applyBorder="1" applyAlignment="1">
      <alignment horizontal="center"/>
    </xf>
    <xf numFmtId="180" fontId="4" fillId="5" borderId="4" xfId="0" applyNumberFormat="1" applyFont="1" applyFill="1" applyBorder="1" applyAlignment="1">
      <alignment horizontal="center"/>
    </xf>
    <xf numFmtId="179" fontId="4" fillId="5" borderId="4" xfId="0" applyNumberFormat="1" applyFont="1" applyFill="1" applyBorder="1" applyAlignment="1">
      <alignment horizontal="center"/>
    </xf>
    <xf numFmtId="182" fontId="4" fillId="5" borderId="4" xfId="0" applyNumberFormat="1" applyFont="1" applyFill="1" applyBorder="1" applyAlignment="1">
      <alignment horizontal="center"/>
    </xf>
    <xf numFmtId="181" fontId="4" fillId="5" borderId="4" xfId="0" applyNumberFormat="1" applyFont="1" applyFill="1" applyBorder="1" applyAlignment="1">
      <alignment horizontal="center"/>
    </xf>
    <xf numFmtId="0" fontId="4" fillId="5" borderId="2" xfId="0" quotePrefix="1" applyFont="1" applyFill="1" applyBorder="1" applyAlignment="1">
      <alignment horizontal="center"/>
    </xf>
    <xf numFmtId="185" fontId="4" fillId="5" borderId="30" xfId="0" applyNumberFormat="1" applyFont="1" applyFill="1" applyBorder="1" applyAlignment="1">
      <alignment horizontal="center"/>
    </xf>
    <xf numFmtId="178" fontId="4" fillId="5" borderId="30" xfId="0" applyNumberFormat="1" applyFont="1" applyFill="1" applyBorder="1" applyAlignment="1">
      <alignment horizontal="center"/>
    </xf>
    <xf numFmtId="179" fontId="4" fillId="5" borderId="30" xfId="0" applyNumberFormat="1" applyFont="1" applyFill="1" applyBorder="1" applyAlignment="1">
      <alignment horizontal="center"/>
    </xf>
    <xf numFmtId="180" fontId="4" fillId="5" borderId="30" xfId="0" applyNumberFormat="1" applyFont="1" applyFill="1" applyBorder="1" applyAlignment="1">
      <alignment horizontal="center"/>
    </xf>
    <xf numFmtId="183" fontId="4" fillId="5" borderId="4" xfId="0" applyNumberFormat="1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178" fontId="4" fillId="5" borderId="4" xfId="0" applyNumberFormat="1" applyFont="1" applyFill="1" applyBorder="1" applyAlignment="1">
      <alignment horizontal="center"/>
    </xf>
    <xf numFmtId="182" fontId="4" fillId="5" borderId="30" xfId="0" applyNumberFormat="1" applyFont="1" applyFill="1" applyBorder="1" applyAlignment="1">
      <alignment horizontal="center"/>
    </xf>
    <xf numFmtId="188" fontId="4" fillId="5" borderId="30" xfId="0" applyNumberFormat="1" applyFont="1" applyFill="1" applyBorder="1" applyAlignment="1">
      <alignment horizontal="center"/>
    </xf>
    <xf numFmtId="49" fontId="4" fillId="5" borderId="4" xfId="0" applyNumberFormat="1" applyFont="1" applyFill="1" applyBorder="1" applyAlignment="1">
      <alignment horizontal="center"/>
    </xf>
    <xf numFmtId="177" fontId="4" fillId="5" borderId="30" xfId="0" applyNumberFormat="1" applyFont="1" applyFill="1" applyBorder="1" applyAlignment="1">
      <alignment horizontal="center"/>
    </xf>
    <xf numFmtId="2" fontId="4" fillId="5" borderId="30" xfId="0" applyNumberFormat="1" applyFont="1" applyFill="1" applyBorder="1" applyAlignment="1">
      <alignment horizontal="center"/>
    </xf>
    <xf numFmtId="189" fontId="4" fillId="5" borderId="4" xfId="0" applyNumberFormat="1" applyFont="1" applyFill="1" applyBorder="1" applyAlignment="1">
      <alignment horizontal="center"/>
    </xf>
    <xf numFmtId="178" fontId="4" fillId="5" borderId="4" xfId="0" applyNumberFormat="1" applyFont="1" applyFill="1" applyBorder="1"/>
    <xf numFmtId="2" fontId="4" fillId="5" borderId="4" xfId="0" applyNumberFormat="1" applyFont="1" applyFill="1" applyBorder="1" applyAlignment="1">
      <alignment horizontal="center"/>
    </xf>
    <xf numFmtId="189" fontId="4" fillId="5" borderId="2" xfId="0" applyNumberFormat="1" applyFont="1" applyFill="1" applyBorder="1" applyAlignment="1">
      <alignment horizontal="center"/>
    </xf>
    <xf numFmtId="178" fontId="4" fillId="5" borderId="2" xfId="0" applyNumberFormat="1" applyFont="1" applyFill="1" applyBorder="1"/>
    <xf numFmtId="2" fontId="4" fillId="5" borderId="2" xfId="0" applyNumberFormat="1" applyFont="1" applyFill="1" applyBorder="1" applyAlignment="1">
      <alignment horizontal="center"/>
    </xf>
    <xf numFmtId="181" fontId="4" fillId="5" borderId="30" xfId="0" applyNumberFormat="1" applyFont="1" applyFill="1" applyBorder="1" applyAlignment="1">
      <alignment horizontal="center"/>
    </xf>
    <xf numFmtId="1" fontId="4" fillId="5" borderId="0" xfId="0" applyNumberFormat="1" applyFont="1" applyFill="1" applyBorder="1"/>
    <xf numFmtId="1" fontId="4" fillId="5" borderId="4" xfId="0" applyNumberFormat="1" applyFont="1" applyFill="1" applyBorder="1"/>
    <xf numFmtId="1" fontId="4" fillId="5" borderId="2" xfId="0" applyNumberFormat="1" applyFont="1" applyFill="1" applyBorder="1"/>
    <xf numFmtId="0" fontId="25" fillId="5" borderId="0" xfId="0" applyFont="1" applyFill="1"/>
    <xf numFmtId="0" fontId="26" fillId="5" borderId="0" xfId="0" applyFont="1" applyFill="1"/>
    <xf numFmtId="0" fontId="5" fillId="5" borderId="0" xfId="0" applyFont="1" applyFill="1"/>
    <xf numFmtId="0" fontId="5" fillId="5" borderId="30" xfId="0" applyFont="1" applyFill="1" applyBorder="1"/>
    <xf numFmtId="0" fontId="5" fillId="5" borderId="30" xfId="0" applyFont="1" applyFill="1" applyBorder="1" applyAlignment="1">
      <alignment horizontal="center"/>
    </xf>
    <xf numFmtId="0" fontId="5" fillId="5" borderId="3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185" fontId="5" fillId="5" borderId="0" xfId="0" applyNumberFormat="1" applyFont="1" applyFill="1" applyBorder="1" applyAlignment="1">
      <alignment horizontal="center"/>
    </xf>
    <xf numFmtId="180" fontId="5" fillId="5" borderId="0" xfId="0" applyNumberFormat="1" applyFont="1" applyFill="1" applyBorder="1" applyAlignment="1">
      <alignment horizontal="center"/>
    </xf>
    <xf numFmtId="40" fontId="5" fillId="5" borderId="0" xfId="0" applyNumberFormat="1" applyFont="1" applyFill="1" applyBorder="1" applyAlignment="1">
      <alignment horizontal="center"/>
    </xf>
    <xf numFmtId="2" fontId="5" fillId="5" borderId="0" xfId="0" applyNumberFormat="1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180" fontId="5" fillId="5" borderId="4" xfId="0" applyNumberFormat="1" applyFont="1" applyFill="1" applyBorder="1" applyAlignment="1">
      <alignment horizontal="center"/>
    </xf>
    <xf numFmtId="179" fontId="5" fillId="5" borderId="4" xfId="0" applyNumberFormat="1" applyFont="1" applyFill="1" applyBorder="1" applyAlignment="1">
      <alignment horizontal="center"/>
    </xf>
    <xf numFmtId="178" fontId="5" fillId="5" borderId="4" xfId="0" applyNumberFormat="1" applyFont="1" applyFill="1" applyBorder="1" applyAlignment="1">
      <alignment horizontal="center"/>
    </xf>
    <xf numFmtId="181" fontId="5" fillId="5" borderId="0" xfId="0" applyNumberFormat="1" applyFont="1" applyFill="1" applyBorder="1" applyAlignment="1">
      <alignment horizontal="center"/>
    </xf>
    <xf numFmtId="179" fontId="5" fillId="5" borderId="0" xfId="0" applyNumberFormat="1" applyFont="1" applyFill="1" applyBorder="1" applyAlignment="1">
      <alignment horizontal="center"/>
    </xf>
    <xf numFmtId="178" fontId="5" fillId="5" borderId="0" xfId="0" applyNumberFormat="1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180" fontId="5" fillId="5" borderId="30" xfId="0" applyNumberFormat="1" applyFont="1" applyFill="1" applyBorder="1" applyAlignment="1">
      <alignment horizontal="center"/>
    </xf>
    <xf numFmtId="181" fontId="5" fillId="5" borderId="30" xfId="0" applyNumberFormat="1" applyFont="1" applyFill="1" applyBorder="1" applyAlignment="1">
      <alignment horizontal="center"/>
    </xf>
    <xf numFmtId="179" fontId="5" fillId="5" borderId="30" xfId="0" applyNumberFormat="1" applyFont="1" applyFill="1" applyBorder="1" applyAlignment="1">
      <alignment horizontal="center"/>
    </xf>
    <xf numFmtId="178" fontId="5" fillId="5" borderId="30" xfId="0" applyNumberFormat="1" applyFont="1" applyFill="1" applyBorder="1" applyAlignment="1">
      <alignment horizontal="center"/>
    </xf>
    <xf numFmtId="182" fontId="5" fillId="5" borderId="0" xfId="0" applyNumberFormat="1" applyFont="1" applyFill="1" applyBorder="1" applyAlignment="1">
      <alignment horizontal="center"/>
    </xf>
    <xf numFmtId="0" fontId="12" fillId="5" borderId="0" xfId="0" applyFont="1" applyFill="1" applyBorder="1" applyAlignment="1">
      <alignment horizontal="center"/>
    </xf>
    <xf numFmtId="1" fontId="5" fillId="5" borderId="4" xfId="0" applyNumberFormat="1" applyFont="1" applyFill="1" applyBorder="1" applyAlignment="1">
      <alignment horizontal="center"/>
    </xf>
    <xf numFmtId="182" fontId="5" fillId="5" borderId="4" xfId="0" applyNumberFormat="1" applyFont="1" applyFill="1" applyBorder="1" applyAlignment="1">
      <alignment horizontal="center"/>
    </xf>
    <xf numFmtId="1" fontId="5" fillId="5" borderId="0" xfId="0" applyNumberFormat="1" applyFont="1" applyFill="1" applyBorder="1" applyAlignment="1">
      <alignment horizontal="center"/>
    </xf>
    <xf numFmtId="182" fontId="5" fillId="5" borderId="30" xfId="0" applyNumberFormat="1" applyFont="1" applyFill="1" applyBorder="1" applyAlignment="1">
      <alignment horizontal="center"/>
    </xf>
    <xf numFmtId="2" fontId="5" fillId="5" borderId="0" xfId="0" applyNumberFormat="1" applyFont="1" applyFill="1" applyBorder="1"/>
    <xf numFmtId="0" fontId="5" fillId="5" borderId="0" xfId="0" applyFont="1" applyFill="1" applyBorder="1"/>
    <xf numFmtId="177" fontId="5" fillId="5" borderId="0" xfId="0" applyNumberFormat="1" applyFont="1" applyFill="1" applyBorder="1"/>
    <xf numFmtId="2" fontId="5" fillId="5" borderId="30" xfId="0" applyNumberFormat="1" applyFont="1" applyFill="1" applyBorder="1" applyAlignment="1">
      <alignment horizontal="center"/>
    </xf>
    <xf numFmtId="1" fontId="5" fillId="5" borderId="0" xfId="0" applyNumberFormat="1" applyFont="1" applyFill="1" applyBorder="1"/>
    <xf numFmtId="178" fontId="5" fillId="5" borderId="0" xfId="0" applyNumberFormat="1" applyFont="1" applyFill="1" applyBorder="1"/>
    <xf numFmtId="1" fontId="5" fillId="5" borderId="4" xfId="0" applyNumberFormat="1" applyFont="1" applyFill="1" applyBorder="1"/>
    <xf numFmtId="178" fontId="5" fillId="5" borderId="4" xfId="0" applyNumberFormat="1" applyFont="1" applyFill="1" applyBorder="1"/>
    <xf numFmtId="1" fontId="5" fillId="5" borderId="2" xfId="0" applyNumberFormat="1" applyFont="1" applyFill="1" applyBorder="1"/>
    <xf numFmtId="178" fontId="5" fillId="5" borderId="2" xfId="0" applyNumberFormat="1" applyFont="1" applyFill="1" applyBorder="1"/>
    <xf numFmtId="185" fontId="26" fillId="5" borderId="0" xfId="0" applyNumberFormat="1" applyFont="1" applyFill="1"/>
    <xf numFmtId="2" fontId="26" fillId="5" borderId="0" xfId="0" applyNumberFormat="1" applyFont="1" applyFill="1"/>
    <xf numFmtId="2" fontId="5" fillId="5" borderId="0" xfId="0" applyNumberFormat="1" applyFont="1" applyFill="1"/>
    <xf numFmtId="40" fontId="5" fillId="5" borderId="4" xfId="0" applyNumberFormat="1" applyFont="1" applyFill="1" applyBorder="1" applyAlignment="1">
      <alignment horizontal="center"/>
    </xf>
    <xf numFmtId="2" fontId="5" fillId="5" borderId="2" xfId="0" applyNumberFormat="1" applyFont="1" applyFill="1" applyBorder="1" applyAlignment="1">
      <alignment horizontal="center"/>
    </xf>
    <xf numFmtId="185" fontId="5" fillId="5" borderId="4" xfId="0" applyNumberFormat="1" applyFont="1" applyFill="1" applyBorder="1" applyAlignment="1">
      <alignment horizontal="center"/>
    </xf>
    <xf numFmtId="0" fontId="28" fillId="5" borderId="30" xfId="0" applyFont="1" applyFill="1" applyBorder="1" applyAlignment="1">
      <alignment horizontal="center" wrapText="1"/>
    </xf>
    <xf numFmtId="0" fontId="5" fillId="5" borderId="0" xfId="0" applyFont="1" applyFill="1" applyBorder="1" applyAlignment="1">
      <alignment horizontal="center"/>
    </xf>
    <xf numFmtId="2" fontId="5" fillId="5" borderId="0" xfId="0" applyNumberFormat="1" applyFont="1" applyFill="1" applyBorder="1" applyAlignment="1">
      <alignment horizontal="center"/>
    </xf>
    <xf numFmtId="177" fontId="5" fillId="5" borderId="0" xfId="0" applyNumberFormat="1" applyFont="1" applyFill="1" applyBorder="1" applyAlignment="1">
      <alignment horizontal="center"/>
    </xf>
    <xf numFmtId="0" fontId="5" fillId="5" borderId="30" xfId="0" applyNumberFormat="1" applyFont="1" applyFill="1" applyBorder="1" applyAlignment="1">
      <alignment horizontal="center"/>
    </xf>
    <xf numFmtId="176" fontId="5" fillId="5" borderId="0" xfId="0" applyNumberFormat="1" applyFont="1" applyFill="1" applyBorder="1"/>
    <xf numFmtId="185" fontId="5" fillId="5" borderId="0" xfId="0" applyNumberFormat="1" applyFont="1" applyFill="1" applyBorder="1"/>
    <xf numFmtId="186" fontId="5" fillId="5" borderId="0" xfId="0" applyNumberFormat="1" applyFont="1" applyFill="1" applyBorder="1" applyAlignment="1">
      <alignment horizontal="center"/>
    </xf>
    <xf numFmtId="186" fontId="5" fillId="5" borderId="4" xfId="0" applyNumberFormat="1" applyFont="1" applyFill="1" applyBorder="1" applyAlignment="1">
      <alignment horizontal="center"/>
    </xf>
    <xf numFmtId="185" fontId="5" fillId="5" borderId="2" xfId="0" applyNumberFormat="1" applyFont="1" applyFill="1" applyBorder="1" applyAlignment="1">
      <alignment horizontal="center"/>
    </xf>
    <xf numFmtId="186" fontId="5" fillId="5" borderId="2" xfId="0" applyNumberFormat="1" applyFont="1" applyFill="1" applyBorder="1" applyAlignment="1">
      <alignment horizontal="center"/>
    </xf>
    <xf numFmtId="178" fontId="5" fillId="5" borderId="2" xfId="0" applyNumberFormat="1" applyFont="1" applyFill="1" applyBorder="1" applyAlignment="1">
      <alignment horizontal="center"/>
    </xf>
    <xf numFmtId="179" fontId="5" fillId="5" borderId="2" xfId="0" applyNumberFormat="1" applyFont="1" applyFill="1" applyBorder="1" applyAlignment="1">
      <alignment horizontal="center"/>
    </xf>
    <xf numFmtId="0" fontId="5" fillId="5" borderId="30" xfId="0" applyFont="1" applyFill="1" applyBorder="1" applyAlignment="1">
      <alignment vertical="center"/>
    </xf>
    <xf numFmtId="176" fontId="5" fillId="5" borderId="0" xfId="0" applyNumberFormat="1" applyFont="1" applyFill="1" applyBorder="1" applyAlignment="1">
      <alignment horizontal="center"/>
    </xf>
    <xf numFmtId="189" fontId="5" fillId="5" borderId="4" xfId="0" applyNumberFormat="1" applyFont="1" applyFill="1" applyBorder="1" applyAlignment="1">
      <alignment horizontal="center"/>
    </xf>
    <xf numFmtId="189" fontId="5" fillId="5" borderId="0" xfId="0" applyNumberFormat="1" applyFont="1" applyFill="1" applyBorder="1" applyAlignment="1">
      <alignment horizontal="center"/>
    </xf>
    <xf numFmtId="183" fontId="5" fillId="5" borderId="0" xfId="0" applyNumberFormat="1" applyFont="1" applyFill="1" applyBorder="1" applyAlignment="1">
      <alignment horizontal="center"/>
    </xf>
    <xf numFmtId="0" fontId="5" fillId="5" borderId="0" xfId="0" applyFont="1" applyFill="1" applyBorder="1" applyAlignment="1"/>
    <xf numFmtId="176" fontId="5" fillId="5" borderId="0" xfId="0" applyNumberFormat="1" applyFont="1" applyFill="1" applyBorder="1" applyAlignment="1"/>
    <xf numFmtId="179" fontId="5" fillId="5" borderId="0" xfId="0" applyNumberFormat="1" applyFont="1" applyFill="1" applyBorder="1"/>
    <xf numFmtId="189" fontId="5" fillId="5" borderId="2" xfId="0" applyNumberFormat="1" applyFont="1" applyFill="1" applyBorder="1" applyAlignment="1">
      <alignment horizontal="center"/>
    </xf>
    <xf numFmtId="176" fontId="5" fillId="5" borderId="2" xfId="0" applyNumberFormat="1" applyFont="1" applyFill="1" applyBorder="1" applyAlignment="1">
      <alignment horizontal="center"/>
    </xf>
    <xf numFmtId="176" fontId="5" fillId="5" borderId="4" xfId="0" applyNumberFormat="1" applyFont="1" applyFill="1" applyBorder="1" applyAlignment="1">
      <alignment horizontal="center"/>
    </xf>
    <xf numFmtId="176" fontId="4" fillId="5" borderId="4" xfId="0" applyNumberFormat="1" applyFont="1" applyFill="1" applyBorder="1" applyAlignment="1">
      <alignment horizontal="center"/>
    </xf>
    <xf numFmtId="181" fontId="5" fillId="5" borderId="0" xfId="0" applyNumberFormat="1" applyFont="1" applyFill="1" applyBorder="1"/>
    <xf numFmtId="185" fontId="5" fillId="5" borderId="30" xfId="0" applyNumberFormat="1" applyFont="1" applyFill="1" applyBorder="1" applyAlignment="1">
      <alignment horizontal="center"/>
    </xf>
    <xf numFmtId="176" fontId="5" fillId="5" borderId="30" xfId="0" applyNumberFormat="1" applyFont="1" applyFill="1" applyBorder="1" applyAlignment="1">
      <alignment horizontal="center"/>
    </xf>
    <xf numFmtId="0" fontId="25" fillId="5" borderId="0" xfId="0" applyFont="1" applyFill="1" applyBorder="1" applyAlignment="1"/>
    <xf numFmtId="185" fontId="26" fillId="5" borderId="0" xfId="0" applyNumberFormat="1" applyFont="1" applyFill="1" applyBorder="1" applyAlignment="1"/>
    <xf numFmtId="0" fontId="26" fillId="5" borderId="0" xfId="0" applyFont="1" applyFill="1" applyBorder="1" applyAlignment="1"/>
    <xf numFmtId="185" fontId="37" fillId="5" borderId="0" xfId="0" quotePrefix="1" applyNumberFormat="1" applyFont="1" applyFill="1" applyBorder="1" applyAlignment="1"/>
    <xf numFmtId="0" fontId="27" fillId="5" borderId="0" xfId="0" applyFont="1" applyFill="1" applyBorder="1" applyAlignment="1"/>
    <xf numFmtId="0" fontId="5" fillId="5" borderId="2" xfId="0" applyFont="1" applyFill="1" applyBorder="1"/>
    <xf numFmtId="188" fontId="5" fillId="5" borderId="4" xfId="0" applyNumberFormat="1" applyFont="1" applyFill="1" applyBorder="1" applyAlignment="1">
      <alignment horizontal="center"/>
    </xf>
    <xf numFmtId="188" fontId="5" fillId="5" borderId="30" xfId="0" applyNumberFormat="1" applyFont="1" applyFill="1" applyBorder="1" applyAlignment="1">
      <alignment horizontal="center"/>
    </xf>
    <xf numFmtId="0" fontId="5" fillId="5" borderId="4" xfId="0" applyFont="1" applyFill="1" applyBorder="1"/>
    <xf numFmtId="0" fontId="29" fillId="5" borderId="0" xfId="0" applyFont="1" applyFill="1" applyBorder="1" applyAlignment="1"/>
    <xf numFmtId="185" fontId="37" fillId="5" borderId="0" xfId="0" applyNumberFormat="1" applyFont="1" applyFill="1" applyBorder="1" applyAlignment="1"/>
    <xf numFmtId="0" fontId="37" fillId="5" borderId="0" xfId="0" applyFont="1" applyFill="1" applyBorder="1" applyAlignment="1"/>
    <xf numFmtId="0" fontId="4" fillId="5" borderId="0" xfId="0" applyFont="1" applyFill="1" applyBorder="1" applyAlignment="1"/>
    <xf numFmtId="2" fontId="4" fillId="5" borderId="0" xfId="0" applyNumberFormat="1" applyFont="1" applyFill="1" applyBorder="1" applyAlignment="1"/>
    <xf numFmtId="176" fontId="4" fillId="5" borderId="0" xfId="0" applyNumberFormat="1" applyFont="1" applyFill="1" applyBorder="1" applyAlignment="1"/>
    <xf numFmtId="2" fontId="13" fillId="5" borderId="0" xfId="0" applyNumberFormat="1" applyFont="1" applyFill="1" applyBorder="1" applyAlignment="1"/>
    <xf numFmtId="15" fontId="37" fillId="5" borderId="0" xfId="0" applyNumberFormat="1" applyFont="1" applyFill="1" applyBorder="1" applyAlignment="1"/>
    <xf numFmtId="185" fontId="4" fillId="5" borderId="0" xfId="0" applyNumberFormat="1" applyFont="1" applyFill="1" applyBorder="1"/>
    <xf numFmtId="176" fontId="4" fillId="5" borderId="0" xfId="0" applyNumberFormat="1" applyFont="1" applyFill="1" applyBorder="1"/>
    <xf numFmtId="40" fontId="4" fillId="5" borderId="0" xfId="0" applyNumberFormat="1" applyFont="1" applyFill="1" applyBorder="1" applyAlignment="1">
      <alignment horizontal="center"/>
    </xf>
    <xf numFmtId="176" fontId="4" fillId="5" borderId="0" xfId="0" applyNumberFormat="1" applyFont="1" applyFill="1" applyBorder="1" applyAlignment="1">
      <alignment horizontal="center"/>
    </xf>
    <xf numFmtId="181" fontId="4" fillId="5" borderId="0" xfId="0" applyNumberFormat="1" applyFont="1" applyFill="1" applyBorder="1"/>
    <xf numFmtId="0" fontId="4" fillId="5" borderId="30" xfId="0" applyFont="1" applyFill="1" applyBorder="1" applyAlignment="1">
      <alignment vertical="center"/>
    </xf>
    <xf numFmtId="0" fontId="4" fillId="5" borderId="2" xfId="0" applyFont="1" applyFill="1" applyBorder="1"/>
    <xf numFmtId="185" fontId="5" fillId="5" borderId="0" xfId="0" applyNumberFormat="1" applyFont="1" applyFill="1" applyBorder="1" applyAlignment="1"/>
    <xf numFmtId="0" fontId="16" fillId="5" borderId="0" xfId="0" applyFont="1" applyFill="1" applyBorder="1" applyAlignment="1"/>
    <xf numFmtId="177" fontId="4" fillId="5" borderId="0" xfId="0" applyNumberFormat="1" applyFont="1" applyFill="1" applyBorder="1" applyAlignment="1"/>
    <xf numFmtId="185" fontId="5" fillId="5" borderId="30" xfId="0" applyNumberFormat="1" applyFont="1" applyFill="1" applyBorder="1"/>
    <xf numFmtId="183" fontId="5" fillId="5" borderId="30" xfId="0" applyNumberFormat="1" applyFont="1" applyFill="1" applyBorder="1" applyAlignment="1">
      <alignment horizontal="center"/>
    </xf>
    <xf numFmtId="186" fontId="5" fillId="5" borderId="0" xfId="0" applyNumberFormat="1" applyFont="1" applyFill="1" applyBorder="1" applyAlignment="1"/>
    <xf numFmtId="0" fontId="29" fillId="5" borderId="0" xfId="0" applyFont="1" applyFill="1" applyBorder="1"/>
    <xf numFmtId="0" fontId="37" fillId="5" borderId="0" xfId="0" applyFont="1" applyFill="1" applyBorder="1"/>
    <xf numFmtId="0" fontId="13" fillId="5" borderId="0" xfId="0" applyFont="1" applyFill="1" applyBorder="1"/>
    <xf numFmtId="185" fontId="37" fillId="5" borderId="0" xfId="0" applyNumberFormat="1" applyFont="1" applyFill="1" applyBorder="1"/>
    <xf numFmtId="15" fontId="26" fillId="5" borderId="0" xfId="0" applyNumberFormat="1" applyFont="1" applyFill="1" applyBorder="1" applyAlignment="1"/>
    <xf numFmtId="185" fontId="0" fillId="5" borderId="0" xfId="0" applyNumberFormat="1" applyFont="1" applyFill="1" applyBorder="1" applyAlignment="1">
      <alignment horizontal="center"/>
    </xf>
    <xf numFmtId="180" fontId="4" fillId="5" borderId="0" xfId="0" applyNumberFormat="1" applyFont="1" applyFill="1" applyBorder="1"/>
    <xf numFmtId="2" fontId="5" fillId="5" borderId="0" xfId="0" applyNumberFormat="1" applyFont="1" applyFill="1" applyBorder="1" applyAlignment="1"/>
    <xf numFmtId="2" fontId="16" fillId="5" borderId="0" xfId="0" applyNumberFormat="1" applyFont="1" applyFill="1" applyBorder="1" applyAlignment="1"/>
    <xf numFmtId="177" fontId="37" fillId="5" borderId="0" xfId="0" applyNumberFormat="1" applyFont="1" applyFill="1" applyBorder="1" applyAlignment="1"/>
    <xf numFmtId="177" fontId="37" fillId="5" borderId="0" xfId="0" applyNumberFormat="1" applyFont="1" applyFill="1" applyBorder="1" applyAlignment="1">
      <alignment horizontal="right"/>
    </xf>
    <xf numFmtId="2" fontId="37" fillId="5" borderId="0" xfId="0" applyNumberFormat="1" applyFont="1" applyFill="1" applyBorder="1" applyAlignment="1"/>
    <xf numFmtId="180" fontId="37" fillId="5" borderId="0" xfId="0" applyNumberFormat="1" applyFont="1" applyFill="1" applyBorder="1" applyAlignment="1"/>
    <xf numFmtId="40" fontId="37" fillId="5" borderId="0" xfId="0" applyNumberFormat="1" applyFont="1" applyFill="1" applyBorder="1" applyAlignment="1"/>
    <xf numFmtId="181" fontId="37" fillId="5" borderId="0" xfId="0" applyNumberFormat="1" applyFont="1" applyFill="1" applyBorder="1" applyAlignment="1"/>
    <xf numFmtId="0" fontId="37" fillId="5" borderId="0" xfId="0" applyFont="1" applyFill="1" applyBorder="1" applyAlignment="1">
      <alignment horizontal="center"/>
    </xf>
    <xf numFmtId="2" fontId="44" fillId="5" borderId="0" xfId="0" applyNumberFormat="1" applyFont="1" applyFill="1" applyBorder="1" applyAlignment="1"/>
    <xf numFmtId="177" fontId="4" fillId="5" borderId="0" xfId="0" applyNumberFormat="1" applyFont="1" applyFill="1" applyBorder="1" applyAlignment="1">
      <alignment horizontal="right"/>
    </xf>
    <xf numFmtId="40" fontId="4" fillId="5" borderId="0" xfId="0" applyNumberFormat="1" applyFont="1" applyFill="1" applyBorder="1"/>
    <xf numFmtId="2" fontId="11" fillId="5" borderId="0" xfId="0" applyNumberFormat="1" applyFont="1" applyFill="1" applyBorder="1" applyAlignment="1">
      <alignment horizontal="center"/>
    </xf>
    <xf numFmtId="0" fontId="4" fillId="5" borderId="0" xfId="0" applyFont="1" applyFill="1" applyBorder="1" applyAlignment="1">
      <alignment vertical="top"/>
    </xf>
    <xf numFmtId="2" fontId="4" fillId="5" borderId="0" xfId="0" applyNumberFormat="1" applyFont="1" applyFill="1" applyBorder="1" applyAlignment="1">
      <alignment horizontal="right"/>
    </xf>
    <xf numFmtId="176" fontId="60" fillId="5" borderId="0" xfId="0" applyNumberFormat="1" applyFont="1" applyFill="1" applyBorder="1" applyAlignment="1">
      <alignment horizontal="center"/>
    </xf>
    <xf numFmtId="49" fontId="4" fillId="5" borderId="30" xfId="0" applyNumberFormat="1" applyFont="1" applyFill="1" applyBorder="1" applyAlignment="1">
      <alignment horizontal="center"/>
    </xf>
    <xf numFmtId="40" fontId="4" fillId="5" borderId="30" xfId="0" applyNumberFormat="1" applyFont="1" applyFill="1" applyBorder="1" applyAlignment="1">
      <alignment horizontal="center"/>
    </xf>
    <xf numFmtId="176" fontId="60" fillId="5" borderId="2" xfId="0" applyNumberFormat="1" applyFont="1" applyFill="1" applyBorder="1" applyAlignment="1">
      <alignment horizontal="center"/>
    </xf>
    <xf numFmtId="178" fontId="19" fillId="0" borderId="5" xfId="7" applyNumberFormat="1" applyFont="1" applyFill="1" applyBorder="1" applyAlignment="1">
      <alignment horizontal="center"/>
    </xf>
    <xf numFmtId="188" fontId="19" fillId="0" borderId="0" xfId="7" applyNumberFormat="1" applyFont="1" applyFill="1" applyBorder="1" applyAlignment="1">
      <alignment horizontal="center"/>
    </xf>
    <xf numFmtId="188" fontId="19" fillId="0" borderId="5" xfId="7" applyNumberFormat="1" applyFont="1" applyFill="1" applyBorder="1" applyAlignment="1">
      <alignment horizontal="center"/>
    </xf>
    <xf numFmtId="0" fontId="17" fillId="5" borderId="3" xfId="0" applyFont="1" applyFill="1" applyBorder="1" applyAlignment="1">
      <alignment horizontal="center"/>
    </xf>
    <xf numFmtId="0" fontId="36" fillId="5" borderId="4" xfId="0" applyFont="1" applyFill="1" applyBorder="1" applyAlignment="1">
      <alignment horizontal="center" vertical="center"/>
    </xf>
    <xf numFmtId="0" fontId="36" fillId="5" borderId="0" xfId="0" applyFont="1" applyFill="1" applyBorder="1" applyAlignment="1">
      <alignment horizontal="center" vertical="center"/>
    </xf>
    <xf numFmtId="0" fontId="36" fillId="5" borderId="2" xfId="0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vertical="center"/>
    </xf>
    <xf numFmtId="0" fontId="17" fillId="5" borderId="31" xfId="0" applyFont="1" applyFill="1" applyBorder="1" applyAlignment="1">
      <alignment horizontal="center"/>
    </xf>
    <xf numFmtId="0" fontId="36" fillId="5" borderId="4" xfId="0" applyFont="1" applyFill="1" applyBorder="1" applyAlignment="1">
      <alignment horizontal="center" vertical="center" wrapText="1"/>
    </xf>
    <xf numFmtId="0" fontId="36" fillId="5" borderId="2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vertical="center"/>
    </xf>
    <xf numFmtId="180" fontId="17" fillId="5" borderId="3" xfId="0" applyNumberFormat="1" applyFont="1" applyFill="1" applyBorder="1" applyAlignment="1">
      <alignment horizontal="center"/>
    </xf>
    <xf numFmtId="181" fontId="45" fillId="5" borderId="3" xfId="0" applyNumberFormat="1" applyFont="1" applyFill="1" applyBorder="1" applyAlignment="1">
      <alignment horizontal="center"/>
    </xf>
    <xf numFmtId="0" fontId="39" fillId="5" borderId="0" xfId="0" applyFont="1" applyFill="1" applyBorder="1"/>
    <xf numFmtId="0" fontId="17" fillId="5" borderId="0" xfId="0" applyFont="1" applyFill="1" applyBorder="1" applyAlignment="1">
      <alignment horizontal="center"/>
    </xf>
    <xf numFmtId="0" fontId="17" fillId="5" borderId="0" xfId="0" applyFont="1" applyFill="1" applyAlignment="1">
      <alignment vertical="center"/>
    </xf>
    <xf numFmtId="0" fontId="5" fillId="5" borderId="0" xfId="0" applyFont="1" applyFill="1" applyBorder="1" applyAlignment="1">
      <alignment horizontal="center"/>
    </xf>
    <xf numFmtId="181" fontId="4" fillId="5" borderId="0" xfId="0" applyNumberFormat="1" applyFont="1" applyFill="1" applyBorder="1" applyAlignment="1">
      <alignment horizontal="center" vertical="center"/>
    </xf>
    <xf numFmtId="0" fontId="5" fillId="0" borderId="2" xfId="0" applyFont="1" applyFill="1" applyBorder="1"/>
    <xf numFmtId="186" fontId="4" fillId="5" borderId="0" xfId="0" applyNumberFormat="1" applyFont="1" applyFill="1" applyBorder="1" applyAlignment="1">
      <alignment horizontal="center"/>
    </xf>
    <xf numFmtId="186" fontId="4" fillId="5" borderId="2" xfId="0" applyNumberFormat="1" applyFont="1" applyFill="1" applyBorder="1" applyAlignment="1">
      <alignment horizontal="center"/>
    </xf>
    <xf numFmtId="178" fontId="4" fillId="5" borderId="2" xfId="0" applyNumberFormat="1" applyFont="1" applyFill="1" applyBorder="1" applyAlignment="1">
      <alignment horizontal="center"/>
    </xf>
    <xf numFmtId="188" fontId="4" fillId="5" borderId="4" xfId="0" applyNumberFormat="1" applyFont="1" applyFill="1" applyBorder="1" applyAlignment="1">
      <alignment horizontal="center"/>
    </xf>
    <xf numFmtId="0" fontId="4" fillId="5" borderId="30" xfId="0" applyFont="1" applyFill="1" applyBorder="1" applyAlignment="1">
      <alignment horizontal="center"/>
    </xf>
    <xf numFmtId="0" fontId="4" fillId="5" borderId="0" xfId="0" applyFont="1" applyFill="1" applyBorder="1"/>
    <xf numFmtId="0" fontId="4" fillId="5" borderId="3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4" fillId="5" borderId="0" xfId="0" applyFont="1" applyFill="1" applyBorder="1"/>
    <xf numFmtId="185" fontId="37" fillId="5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right"/>
    </xf>
    <xf numFmtId="185" fontId="4" fillId="5" borderId="4" xfId="0" applyNumberFormat="1" applyFont="1" applyFill="1" applyBorder="1" applyAlignment="1" applyProtection="1">
      <alignment horizontal="center"/>
      <protection locked="0"/>
    </xf>
    <xf numFmtId="185" fontId="4" fillId="5" borderId="0" xfId="0" applyNumberFormat="1" applyFont="1" applyFill="1" applyBorder="1" applyAlignment="1" applyProtection="1">
      <alignment horizontal="center"/>
      <protection locked="0"/>
    </xf>
    <xf numFmtId="1" fontId="4" fillId="5" borderId="4" xfId="0" applyNumberFormat="1" applyFont="1" applyFill="1" applyBorder="1" applyAlignment="1">
      <alignment horizontal="center"/>
    </xf>
    <xf numFmtId="1" fontId="4" fillId="5" borderId="0" xfId="0" applyNumberFormat="1" applyFont="1" applyFill="1" applyBorder="1" applyAlignment="1">
      <alignment horizontal="center"/>
    </xf>
    <xf numFmtId="1" fontId="4" fillId="5" borderId="30" xfId="0" applyNumberFormat="1" applyFont="1" applyFill="1" applyBorder="1" applyAlignment="1">
      <alignment horizontal="center"/>
    </xf>
    <xf numFmtId="0" fontId="4" fillId="5" borderId="0" xfId="0" applyFont="1" applyFill="1" applyBorder="1" applyAlignment="1">
      <alignment horizontal="right"/>
    </xf>
    <xf numFmtId="178" fontId="4" fillId="5" borderId="0" xfId="0" applyNumberFormat="1" applyFont="1" applyFill="1" applyBorder="1" applyAlignment="1">
      <alignment horizontal="right"/>
    </xf>
    <xf numFmtId="178" fontId="4" fillId="5" borderId="4" xfId="0" applyNumberFormat="1" applyFont="1" applyFill="1" applyBorder="1" applyAlignment="1">
      <alignment horizontal="right"/>
    </xf>
    <xf numFmtId="178" fontId="4" fillId="5" borderId="2" xfId="0" applyNumberFormat="1" applyFont="1" applyFill="1" applyBorder="1" applyAlignment="1">
      <alignment horizontal="right"/>
    </xf>
    <xf numFmtId="185" fontId="4" fillId="5" borderId="2" xfId="0" applyNumberFormat="1" applyFont="1" applyFill="1" applyBorder="1" applyAlignment="1" applyProtection="1">
      <alignment horizontal="center"/>
      <protection locked="0"/>
    </xf>
    <xf numFmtId="179" fontId="4" fillId="5" borderId="0" xfId="0" applyNumberFormat="1" applyFont="1" applyFill="1" applyBorder="1" applyAlignment="1">
      <alignment horizontal="right"/>
    </xf>
    <xf numFmtId="214" fontId="4" fillId="5" borderId="4" xfId="0" applyNumberFormat="1" applyFont="1" applyFill="1" applyBorder="1" applyAlignment="1">
      <alignment horizontal="center"/>
    </xf>
    <xf numFmtId="214" fontId="4" fillId="5" borderId="0" xfId="0" applyNumberFormat="1" applyFont="1" applyFill="1" applyBorder="1" applyAlignment="1">
      <alignment horizontal="center"/>
    </xf>
    <xf numFmtId="214" fontId="4" fillId="5" borderId="30" xfId="0" applyNumberFormat="1" applyFont="1" applyFill="1" applyBorder="1" applyAlignment="1">
      <alignment horizontal="center"/>
    </xf>
    <xf numFmtId="215" fontId="4" fillId="5" borderId="4" xfId="0" applyNumberFormat="1" applyFont="1" applyFill="1" applyBorder="1" applyAlignment="1">
      <alignment horizontal="center"/>
    </xf>
    <xf numFmtId="215" fontId="4" fillId="5" borderId="0" xfId="0" applyNumberFormat="1" applyFont="1" applyFill="1" applyBorder="1" applyAlignment="1">
      <alignment horizontal="center"/>
    </xf>
    <xf numFmtId="215" fontId="4" fillId="5" borderId="30" xfId="0" applyNumberFormat="1" applyFont="1" applyFill="1" applyBorder="1" applyAlignment="1">
      <alignment horizontal="center"/>
    </xf>
    <xf numFmtId="215" fontId="5" fillId="5" borderId="4" xfId="0" applyNumberFormat="1" applyFont="1" applyFill="1" applyBorder="1" applyAlignment="1">
      <alignment horizontal="center"/>
    </xf>
    <xf numFmtId="215" fontId="5" fillId="5" borderId="0" xfId="0" applyNumberFormat="1" applyFont="1" applyFill="1" applyBorder="1" applyAlignment="1">
      <alignment horizontal="center"/>
    </xf>
    <xf numFmtId="215" fontId="5" fillId="5" borderId="30" xfId="0" applyNumberFormat="1" applyFont="1" applyFill="1" applyBorder="1" applyAlignment="1">
      <alignment horizontal="center"/>
    </xf>
    <xf numFmtId="214" fontId="5" fillId="5" borderId="4" xfId="0" applyNumberFormat="1" applyFont="1" applyFill="1" applyBorder="1" applyAlignment="1">
      <alignment horizontal="center"/>
    </xf>
    <xf numFmtId="214" fontId="5" fillId="5" borderId="0" xfId="0" applyNumberFormat="1" applyFont="1" applyFill="1" applyBorder="1" applyAlignment="1">
      <alignment horizontal="center"/>
    </xf>
    <xf numFmtId="214" fontId="5" fillId="5" borderId="30" xfId="0" applyNumberFormat="1" applyFont="1" applyFill="1" applyBorder="1" applyAlignment="1">
      <alignment horizontal="center"/>
    </xf>
    <xf numFmtId="185" fontId="61" fillId="5" borderId="0" xfId="0" applyNumberFormat="1" applyFont="1" applyFill="1" applyBorder="1" applyAlignment="1">
      <alignment horizontal="center"/>
    </xf>
    <xf numFmtId="177" fontId="61" fillId="5" borderId="0" xfId="0" applyNumberFormat="1" applyFont="1" applyFill="1" applyBorder="1" applyAlignment="1">
      <alignment horizontal="center"/>
    </xf>
    <xf numFmtId="178" fontId="61" fillId="5" borderId="0" xfId="0" applyNumberFormat="1" applyFont="1" applyFill="1" applyBorder="1" applyAlignment="1">
      <alignment horizontal="center"/>
    </xf>
    <xf numFmtId="176" fontId="61" fillId="5" borderId="0" xfId="0" applyNumberFormat="1" applyFont="1" applyFill="1" applyBorder="1" applyAlignment="1">
      <alignment horizontal="center"/>
    </xf>
    <xf numFmtId="0" fontId="61" fillId="5" borderId="0" xfId="0" applyFont="1" applyFill="1" applyBorder="1"/>
    <xf numFmtId="179" fontId="61" fillId="5" borderId="0" xfId="0" applyNumberFormat="1" applyFont="1" applyFill="1" applyBorder="1" applyAlignment="1">
      <alignment horizontal="center"/>
    </xf>
    <xf numFmtId="0" fontId="29" fillId="0" borderId="0" xfId="0" applyFont="1" applyAlignment="1">
      <alignment vertical="top"/>
    </xf>
    <xf numFmtId="0" fontId="17" fillId="0" borderId="0" xfId="0" applyFont="1" applyAlignment="1">
      <alignment horizontal="center"/>
    </xf>
    <xf numFmtId="180" fontId="17" fillId="0" borderId="0" xfId="0" applyNumberFormat="1" applyFont="1" applyAlignment="1">
      <alignment horizontal="center"/>
    </xf>
    <xf numFmtId="181" fontId="17" fillId="0" borderId="0" xfId="0" applyNumberFormat="1" applyFont="1" applyAlignment="1">
      <alignment horizontal="center"/>
    </xf>
    <xf numFmtId="182" fontId="17" fillId="0" borderId="0" xfId="0" applyNumberFormat="1" applyFont="1" applyAlignment="1">
      <alignment horizontal="center"/>
    </xf>
    <xf numFmtId="181" fontId="18" fillId="0" borderId="0" xfId="0" applyNumberFormat="1" applyFont="1" applyAlignment="1">
      <alignment horizontal="center"/>
    </xf>
    <xf numFmtId="181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180" fontId="4" fillId="0" borderId="0" xfId="0" applyNumberFormat="1" applyFont="1" applyAlignment="1">
      <alignment horizontal="center"/>
    </xf>
    <xf numFmtId="182" fontId="4" fillId="0" borderId="0" xfId="0" applyNumberFormat="1" applyFont="1" applyAlignment="1">
      <alignment horizontal="center"/>
    </xf>
    <xf numFmtId="0" fontId="4" fillId="0" borderId="3" xfId="0" applyFont="1" applyBorder="1"/>
    <xf numFmtId="2" fontId="62" fillId="5" borderId="4" xfId="0" applyNumberFormat="1" applyFont="1" applyFill="1" applyBorder="1" applyAlignment="1">
      <alignment horizontal="center"/>
    </xf>
    <xf numFmtId="0" fontId="4" fillId="5" borderId="30" xfId="0" applyFont="1" applyFill="1" applyBorder="1" applyAlignment="1">
      <alignment horizontal="center"/>
    </xf>
    <xf numFmtId="0" fontId="5" fillId="5" borderId="30" xfId="0" applyFont="1" applyFill="1" applyBorder="1" applyAlignment="1">
      <alignment horizontal="center"/>
    </xf>
    <xf numFmtId="1" fontId="4" fillId="5" borderId="2" xfId="0" applyNumberFormat="1" applyFont="1" applyFill="1" applyBorder="1" applyAlignment="1">
      <alignment horizontal="center"/>
    </xf>
    <xf numFmtId="177" fontId="4" fillId="5" borderId="2" xfId="0" applyNumberFormat="1" applyFont="1" applyFill="1" applyBorder="1" applyAlignment="1">
      <alignment horizontal="center"/>
    </xf>
    <xf numFmtId="178" fontId="60" fillId="5" borderId="4" xfId="0" applyNumberFormat="1" applyFont="1" applyFill="1" applyBorder="1" applyAlignment="1">
      <alignment horizontal="center"/>
    </xf>
    <xf numFmtId="178" fontId="60" fillId="5" borderId="0" xfId="0" applyNumberFormat="1" applyFont="1" applyFill="1" applyBorder="1" applyAlignment="1">
      <alignment horizontal="center"/>
    </xf>
    <xf numFmtId="49" fontId="4" fillId="5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5" borderId="0" xfId="0" applyFont="1" applyFill="1" applyBorder="1" applyAlignment="1">
      <alignment horizontal="center"/>
    </xf>
    <xf numFmtId="181" fontId="4" fillId="5" borderId="4" xfId="0" applyNumberFormat="1" applyFont="1" applyFill="1" applyBorder="1" applyAlignment="1">
      <alignment horizontal="center" vertical="center"/>
    </xf>
    <xf numFmtId="181" fontId="4" fillId="0" borderId="0" xfId="0" applyNumberFormat="1" applyFont="1" applyFill="1" applyBorder="1" applyAlignment="1">
      <alignment horizontal="center" vertical="center"/>
    </xf>
    <xf numFmtId="2" fontId="63" fillId="5" borderId="0" xfId="0" applyNumberFormat="1" applyFont="1" applyFill="1" applyBorder="1" applyAlignment="1">
      <alignment horizontal="center"/>
    </xf>
    <xf numFmtId="2" fontId="62" fillId="5" borderId="0" xfId="0" applyNumberFormat="1" applyFont="1" applyFill="1" applyBorder="1" applyAlignment="1">
      <alignment horizontal="center"/>
    </xf>
    <xf numFmtId="2" fontId="63" fillId="5" borderId="2" xfId="0" applyNumberFormat="1" applyFont="1" applyFill="1" applyBorder="1" applyAlignment="1">
      <alignment horizontal="center"/>
    </xf>
    <xf numFmtId="0" fontId="4" fillId="5" borderId="0" xfId="0" applyFont="1" applyFill="1" applyBorder="1" applyAlignment="1">
      <alignment horizontal="left"/>
    </xf>
    <xf numFmtId="0" fontId="4" fillId="5" borderId="0" xfId="0" applyFont="1" applyFill="1" applyBorder="1"/>
    <xf numFmtId="49" fontId="4" fillId="5" borderId="0" xfId="0" applyNumberFormat="1" applyFont="1" applyFill="1" applyBorder="1" applyAlignment="1">
      <alignment horizontal="left"/>
    </xf>
    <xf numFmtId="2" fontId="5" fillId="5" borderId="0" xfId="0" applyNumberFormat="1" applyFont="1" applyFill="1" applyBorder="1" applyAlignment="1">
      <alignment horizontal="center"/>
    </xf>
    <xf numFmtId="2" fontId="5" fillId="5" borderId="4" xfId="0" applyNumberFormat="1" applyFont="1" applyFill="1" applyBorder="1" applyAlignment="1">
      <alignment horizontal="center"/>
    </xf>
    <xf numFmtId="1" fontId="60" fillId="5" borderId="0" xfId="0" applyNumberFormat="1" applyFont="1" applyFill="1" applyBorder="1" applyAlignment="1">
      <alignment horizontal="center"/>
    </xf>
    <xf numFmtId="1" fontId="60" fillId="5" borderId="4" xfId="0" applyNumberFormat="1" applyFont="1" applyFill="1" applyBorder="1" applyAlignment="1">
      <alignment horizontal="center"/>
    </xf>
    <xf numFmtId="1" fontId="60" fillId="5" borderId="2" xfId="0" applyNumberFormat="1" applyFont="1" applyFill="1" applyBorder="1" applyAlignment="1">
      <alignment horizontal="center"/>
    </xf>
    <xf numFmtId="178" fontId="60" fillId="5" borderId="2" xfId="0" applyNumberFormat="1" applyFont="1" applyFill="1" applyBorder="1" applyAlignment="1">
      <alignment horizontal="center"/>
    </xf>
    <xf numFmtId="214" fontId="5" fillId="5" borderId="2" xfId="0" applyNumberFormat="1" applyFont="1" applyFill="1" applyBorder="1" applyAlignment="1">
      <alignment horizontal="center"/>
    </xf>
    <xf numFmtId="0" fontId="4" fillId="5" borderId="0" xfId="0" applyFont="1" applyFill="1" applyBorder="1"/>
    <xf numFmtId="49" fontId="4" fillId="0" borderId="0" xfId="0" quotePrefix="1" applyNumberFormat="1" applyFont="1" applyFill="1"/>
    <xf numFmtId="217" fontId="4" fillId="0" borderId="0" xfId="0" applyNumberFormat="1" applyFont="1" applyFill="1"/>
    <xf numFmtId="183" fontId="4" fillId="5" borderId="30" xfId="0" applyNumberFormat="1" applyFont="1" applyFill="1" applyBorder="1" applyAlignment="1">
      <alignment horizontal="center"/>
    </xf>
    <xf numFmtId="0" fontId="4" fillId="5" borderId="31" xfId="3" applyFont="1" applyFill="1" applyBorder="1"/>
    <xf numFmtId="0" fontId="4" fillId="5" borderId="31" xfId="3" applyFont="1" applyFill="1" applyBorder="1" applyAlignment="1">
      <alignment horizontal="center"/>
    </xf>
    <xf numFmtId="0" fontId="4" fillId="0" borderId="0" xfId="3" applyFont="1"/>
    <xf numFmtId="181" fontId="4" fillId="5" borderId="1" xfId="3" applyNumberFormat="1" applyFont="1" applyFill="1" applyBorder="1" applyAlignment="1">
      <alignment horizontal="center"/>
    </xf>
    <xf numFmtId="182" fontId="11" fillId="5" borderId="1" xfId="3" applyNumberFormat="1" applyFont="1" applyFill="1" applyBorder="1" applyAlignment="1">
      <alignment horizontal="center"/>
    </xf>
    <xf numFmtId="181" fontId="4" fillId="5" borderId="3" xfId="3" applyNumberFormat="1" applyFont="1" applyFill="1" applyBorder="1" applyAlignment="1">
      <alignment horizontal="center"/>
    </xf>
    <xf numFmtId="182" fontId="4" fillId="5" borderId="3" xfId="3" applyNumberFormat="1" applyFont="1" applyFill="1" applyBorder="1" applyAlignment="1">
      <alignment horizontal="center"/>
    </xf>
    <xf numFmtId="0" fontId="4" fillId="5" borderId="4" xfId="3" applyFont="1" applyFill="1" applyBorder="1" applyAlignment="1">
      <alignment horizontal="center" vertical="center"/>
    </xf>
    <xf numFmtId="214" fontId="4" fillId="5" borderId="4" xfId="3" applyNumberFormat="1" applyFont="1" applyFill="1" applyBorder="1" applyAlignment="1">
      <alignment horizontal="center" vertical="center"/>
    </xf>
    <xf numFmtId="215" fontId="4" fillId="5" borderId="4" xfId="3" applyNumberFormat="1" applyFont="1" applyFill="1" applyBorder="1" applyAlignment="1">
      <alignment horizontal="center" vertical="center"/>
    </xf>
    <xf numFmtId="215" fontId="5" fillId="5" borderId="4" xfId="3" applyNumberFormat="1" applyFont="1" applyFill="1" applyBorder="1" applyAlignment="1">
      <alignment horizontal="center" vertical="center"/>
    </xf>
    <xf numFmtId="214" fontId="5" fillId="5" borderId="4" xfId="3" applyNumberFormat="1" applyFont="1" applyFill="1" applyBorder="1" applyAlignment="1">
      <alignment horizontal="center" vertical="center"/>
    </xf>
    <xf numFmtId="0" fontId="4" fillId="5" borderId="0" xfId="3" applyFont="1" applyFill="1" applyAlignment="1">
      <alignment horizontal="center" vertical="center"/>
    </xf>
    <xf numFmtId="214" fontId="4" fillId="5" borderId="0" xfId="3" applyNumberFormat="1" applyFont="1" applyFill="1" applyAlignment="1">
      <alignment horizontal="center" vertical="center"/>
    </xf>
    <xf numFmtId="0" fontId="4" fillId="5" borderId="2" xfId="3" applyFont="1" applyFill="1" applyBorder="1" applyAlignment="1">
      <alignment horizontal="center" vertical="center" wrapText="1"/>
    </xf>
    <xf numFmtId="214" fontId="4" fillId="5" borderId="2" xfId="3" applyNumberFormat="1" applyFont="1" applyFill="1" applyBorder="1" applyAlignment="1">
      <alignment horizontal="center" vertical="center"/>
    </xf>
    <xf numFmtId="215" fontId="4" fillId="5" borderId="2" xfId="3" applyNumberFormat="1" applyFont="1" applyFill="1" applyBorder="1" applyAlignment="1">
      <alignment horizontal="center" vertical="center"/>
    </xf>
    <xf numFmtId="215" fontId="5" fillId="5" borderId="2" xfId="3" applyNumberFormat="1" applyFont="1" applyFill="1" applyBorder="1" applyAlignment="1">
      <alignment horizontal="center" vertical="center"/>
    </xf>
    <xf numFmtId="214" fontId="5" fillId="5" borderId="2" xfId="3" applyNumberFormat="1" applyFont="1" applyFill="1" applyBorder="1" applyAlignment="1">
      <alignment horizontal="center" vertical="center"/>
    </xf>
    <xf numFmtId="0" fontId="4" fillId="5" borderId="4" xfId="3" applyFont="1" applyFill="1" applyBorder="1" applyAlignment="1">
      <alignment horizontal="center" vertical="center" wrapText="1"/>
    </xf>
    <xf numFmtId="181" fontId="5" fillId="5" borderId="30" xfId="3" applyNumberFormat="1" applyFont="1" applyFill="1" applyBorder="1" applyAlignment="1">
      <alignment horizontal="center" vertical="center"/>
    </xf>
    <xf numFmtId="0" fontId="4" fillId="5" borderId="0" xfId="3" applyFont="1" applyFill="1" applyAlignment="1">
      <alignment horizontal="center" vertical="center" wrapText="1"/>
    </xf>
    <xf numFmtId="214" fontId="4" fillId="5" borderId="30" xfId="3" applyNumberFormat="1" applyFont="1" applyFill="1" applyBorder="1" applyAlignment="1">
      <alignment horizontal="center" vertical="center"/>
    </xf>
    <xf numFmtId="215" fontId="4" fillId="5" borderId="30" xfId="3" applyNumberFormat="1" applyFont="1" applyFill="1" applyBorder="1" applyAlignment="1">
      <alignment horizontal="center" vertical="center"/>
    </xf>
    <xf numFmtId="215" fontId="5" fillId="5" borderId="30" xfId="3" applyNumberFormat="1" applyFont="1" applyFill="1" applyBorder="1" applyAlignment="1">
      <alignment horizontal="center" vertical="center"/>
    </xf>
    <xf numFmtId="214" fontId="5" fillId="5" borderId="30" xfId="3" applyNumberFormat="1" applyFont="1" applyFill="1" applyBorder="1" applyAlignment="1">
      <alignment horizontal="center" vertical="center"/>
    </xf>
    <xf numFmtId="0" fontId="5" fillId="5" borderId="30" xfId="3" applyFont="1" applyFill="1" applyBorder="1" applyAlignment="1">
      <alignment horizontal="center" vertical="center"/>
    </xf>
    <xf numFmtId="0" fontId="5" fillId="5" borderId="30" xfId="3" applyFont="1" applyFill="1" applyBorder="1" applyAlignment="1">
      <alignment horizontal="center" vertical="center" wrapText="1"/>
    </xf>
    <xf numFmtId="0" fontId="5" fillId="5" borderId="2" xfId="3" applyFont="1" applyFill="1" applyBorder="1" applyAlignment="1">
      <alignment horizontal="center" vertical="center" wrapText="1"/>
    </xf>
    <xf numFmtId="0" fontId="5" fillId="5" borderId="4" xfId="3" applyFont="1" applyFill="1" applyBorder="1" applyAlignment="1">
      <alignment horizontal="center" vertical="center" wrapText="1"/>
    </xf>
    <xf numFmtId="0" fontId="5" fillId="5" borderId="4" xfId="3" applyFont="1" applyFill="1" applyBorder="1" applyAlignment="1">
      <alignment horizontal="center" vertical="center"/>
    </xf>
    <xf numFmtId="0" fontId="5" fillId="5" borderId="2" xfId="3" applyFont="1" applyFill="1" applyBorder="1" applyAlignment="1">
      <alignment horizontal="center" vertical="center"/>
    </xf>
    <xf numFmtId="0" fontId="5" fillId="5" borderId="3" xfId="3" applyFont="1" applyFill="1" applyBorder="1" applyAlignment="1">
      <alignment horizontal="center" vertical="center"/>
    </xf>
    <xf numFmtId="0" fontId="5" fillId="5" borderId="3" xfId="3" applyFont="1" applyFill="1" applyBorder="1" applyAlignment="1">
      <alignment horizontal="center" vertical="center" wrapText="1"/>
    </xf>
    <xf numFmtId="214" fontId="5" fillId="5" borderId="3" xfId="3" applyNumberFormat="1" applyFont="1" applyFill="1" applyBorder="1" applyAlignment="1">
      <alignment horizontal="center" vertical="center"/>
    </xf>
    <xf numFmtId="215" fontId="5" fillId="5" borderId="3" xfId="3" applyNumberFormat="1" applyFont="1" applyFill="1" applyBorder="1" applyAlignment="1">
      <alignment horizontal="center" vertical="center"/>
    </xf>
    <xf numFmtId="0" fontId="5" fillId="5" borderId="31" xfId="3" applyFont="1" applyFill="1" applyBorder="1" applyAlignment="1">
      <alignment horizontal="center" vertical="center"/>
    </xf>
    <xf numFmtId="0" fontId="5" fillId="5" borderId="31" xfId="3" applyFont="1" applyFill="1" applyBorder="1" applyAlignment="1">
      <alignment horizontal="center" vertical="center" wrapText="1"/>
    </xf>
    <xf numFmtId="181" fontId="5" fillId="5" borderId="31" xfId="3" applyNumberFormat="1" applyFont="1" applyFill="1" applyBorder="1" applyAlignment="1">
      <alignment horizontal="center" vertical="center"/>
    </xf>
    <xf numFmtId="182" fontId="5" fillId="5" borderId="31" xfId="3" applyNumberFormat="1" applyFont="1" applyFill="1" applyBorder="1" applyAlignment="1">
      <alignment horizontal="center" vertical="center"/>
    </xf>
    <xf numFmtId="179" fontId="5" fillId="5" borderId="31" xfId="3" applyNumberFormat="1" applyFont="1" applyFill="1" applyBorder="1" applyAlignment="1">
      <alignment horizontal="center" vertical="center"/>
    </xf>
    <xf numFmtId="179" fontId="5" fillId="5" borderId="0" xfId="3" applyNumberFormat="1" applyFont="1" applyFill="1" applyAlignment="1">
      <alignment horizontal="center" vertical="center"/>
    </xf>
    <xf numFmtId="0" fontId="4" fillId="0" borderId="0" xfId="3" applyFont="1" applyAlignment="1">
      <alignment vertical="center"/>
    </xf>
    <xf numFmtId="0" fontId="4" fillId="5" borderId="3" xfId="3" applyFont="1" applyFill="1" applyBorder="1"/>
    <xf numFmtId="0" fontId="4" fillId="5" borderId="3" xfId="3" applyFont="1" applyFill="1" applyBorder="1" applyAlignment="1">
      <alignment horizontal="center"/>
    </xf>
    <xf numFmtId="0" fontId="4" fillId="5" borderId="0" xfId="3" applyFont="1" applyFill="1"/>
    <xf numFmtId="0" fontId="11" fillId="5" borderId="1" xfId="3" applyFont="1" applyFill="1" applyBorder="1" applyAlignment="1">
      <alignment horizontal="center"/>
    </xf>
    <xf numFmtId="182" fontId="4" fillId="5" borderId="1" xfId="3" applyNumberFormat="1" applyFont="1" applyFill="1" applyBorder="1" applyAlignment="1">
      <alignment horizontal="center"/>
    </xf>
    <xf numFmtId="180" fontId="4" fillId="5" borderId="1" xfId="3" applyNumberFormat="1" applyFont="1" applyFill="1" applyBorder="1" applyAlignment="1">
      <alignment horizontal="center"/>
    </xf>
    <xf numFmtId="0" fontId="4" fillId="5" borderId="0" xfId="3" applyFont="1" applyFill="1" applyAlignment="1">
      <alignment horizontal="center"/>
    </xf>
    <xf numFmtId="0" fontId="4" fillId="0" borderId="0" xfId="3" applyFont="1" applyAlignment="1">
      <alignment horizontal="center"/>
    </xf>
    <xf numFmtId="180" fontId="4" fillId="5" borderId="3" xfId="3" applyNumberFormat="1" applyFont="1" applyFill="1" applyBorder="1" applyAlignment="1">
      <alignment horizontal="center"/>
    </xf>
    <xf numFmtId="0" fontId="4" fillId="0" borderId="0" xfId="3" applyFont="1" applyAlignment="1">
      <alignment horizontal="center" vertical="center"/>
    </xf>
    <xf numFmtId="183" fontId="5" fillId="5" borderId="4" xfId="3" applyNumberFormat="1" applyFont="1" applyFill="1" applyBorder="1" applyAlignment="1">
      <alignment horizontal="center" vertical="center"/>
    </xf>
    <xf numFmtId="183" fontId="5" fillId="5" borderId="0" xfId="3" applyNumberFormat="1" applyFont="1" applyFill="1" applyAlignment="1">
      <alignment horizontal="center" vertical="center"/>
    </xf>
    <xf numFmtId="0" fontId="4" fillId="5" borderId="0" xfId="3" applyFont="1" applyFill="1" applyAlignment="1">
      <alignment vertical="center"/>
    </xf>
    <xf numFmtId="183" fontId="5" fillId="5" borderId="2" xfId="3" applyNumberFormat="1" applyFont="1" applyFill="1" applyBorder="1" applyAlignment="1">
      <alignment horizontal="center" vertical="center"/>
    </xf>
    <xf numFmtId="180" fontId="4" fillId="5" borderId="4" xfId="3" applyNumberFormat="1" applyFont="1" applyFill="1" applyBorder="1" applyAlignment="1">
      <alignment horizontal="center" vertical="center"/>
    </xf>
    <xf numFmtId="180" fontId="4" fillId="5" borderId="0" xfId="3" applyNumberFormat="1" applyFont="1" applyFill="1" applyAlignment="1">
      <alignment horizontal="center" vertical="center"/>
    </xf>
    <xf numFmtId="180" fontId="4" fillId="5" borderId="2" xfId="3" applyNumberFormat="1" applyFont="1" applyFill="1" applyBorder="1" applyAlignment="1">
      <alignment horizontal="center" vertical="center"/>
    </xf>
    <xf numFmtId="180" fontId="5" fillId="5" borderId="30" xfId="3" applyNumberFormat="1" applyFont="1" applyFill="1" applyBorder="1" applyAlignment="1">
      <alignment horizontal="center" vertical="center"/>
    </xf>
    <xf numFmtId="183" fontId="5" fillId="5" borderId="30" xfId="3" applyNumberFormat="1" applyFont="1" applyFill="1" applyBorder="1" applyAlignment="1">
      <alignment horizontal="center" vertical="center"/>
    </xf>
    <xf numFmtId="183" fontId="4" fillId="5" borderId="3" xfId="3" applyNumberFormat="1" applyFont="1" applyFill="1" applyBorder="1" applyAlignment="1">
      <alignment horizontal="center" vertical="center"/>
    </xf>
    <xf numFmtId="0" fontId="10" fillId="5" borderId="0" xfId="3" applyFont="1" applyFill="1" applyAlignment="1">
      <alignment horizontal="center"/>
    </xf>
    <xf numFmtId="180" fontId="10" fillId="5" borderId="0" xfId="3" applyNumberFormat="1" applyFont="1" applyFill="1" applyAlignment="1">
      <alignment horizontal="center"/>
    </xf>
    <xf numFmtId="181" fontId="10" fillId="5" borderId="0" xfId="3" applyNumberFormat="1" applyFont="1" applyFill="1" applyAlignment="1">
      <alignment horizontal="center"/>
    </xf>
    <xf numFmtId="182" fontId="4" fillId="5" borderId="0" xfId="3" applyNumberFormat="1" applyFont="1" applyFill="1" applyAlignment="1">
      <alignment horizontal="center"/>
    </xf>
    <xf numFmtId="181" fontId="4" fillId="5" borderId="0" xfId="3" applyNumberFormat="1" applyFont="1" applyFill="1" applyAlignment="1">
      <alignment horizontal="center"/>
    </xf>
    <xf numFmtId="0" fontId="4" fillId="0" borderId="0" xfId="3" applyFont="1" applyAlignment="1">
      <alignment horizontal="left" vertical="center"/>
    </xf>
    <xf numFmtId="0" fontId="4" fillId="5" borderId="0" xfId="3" applyFont="1" applyFill="1" applyAlignment="1">
      <alignment horizontal="left" vertical="center"/>
    </xf>
    <xf numFmtId="182" fontId="4" fillId="0" borderId="0" xfId="3" applyNumberFormat="1" applyFont="1" applyAlignment="1">
      <alignment horizontal="left" vertical="center"/>
    </xf>
    <xf numFmtId="181" fontId="4" fillId="0" borderId="0" xfId="3" applyNumberFormat="1" applyFont="1" applyAlignment="1">
      <alignment horizontal="left" vertical="center"/>
    </xf>
    <xf numFmtId="182" fontId="4" fillId="0" borderId="0" xfId="3" applyNumberFormat="1" applyFont="1" applyAlignment="1">
      <alignment horizontal="left"/>
    </xf>
    <xf numFmtId="181" fontId="4" fillId="0" borderId="0" xfId="3" applyNumberFormat="1" applyFont="1" applyAlignment="1">
      <alignment horizontal="left"/>
    </xf>
    <xf numFmtId="0" fontId="4" fillId="0" borderId="0" xfId="3" applyFont="1" applyAlignment="1">
      <alignment horizontal="left"/>
    </xf>
    <xf numFmtId="182" fontId="4" fillId="5" borderId="4" xfId="3" applyNumberFormat="1" applyFont="1" applyFill="1" applyBorder="1" applyAlignment="1">
      <alignment horizontal="center" vertical="center"/>
    </xf>
    <xf numFmtId="182" fontId="4" fillId="5" borderId="2" xfId="3" applyNumberFormat="1" applyFont="1" applyFill="1" applyBorder="1" applyAlignment="1">
      <alignment horizontal="center" vertical="center"/>
    </xf>
    <xf numFmtId="183" fontId="4" fillId="5" borderId="4" xfId="3" applyNumberFormat="1" applyFont="1" applyFill="1" applyBorder="1" applyAlignment="1">
      <alignment horizontal="center" vertical="center"/>
    </xf>
    <xf numFmtId="180" fontId="19" fillId="5" borderId="2" xfId="7" applyNumberFormat="1" applyFont="1" applyFill="1" applyBorder="1" applyAlignment="1">
      <alignment horizontal="center" vertical="center"/>
    </xf>
    <xf numFmtId="180" fontId="4" fillId="5" borderId="2" xfId="7" applyNumberFormat="1" applyFont="1" applyFill="1" applyBorder="1" applyAlignment="1">
      <alignment horizontal="center" vertical="center"/>
    </xf>
    <xf numFmtId="180" fontId="4" fillId="5" borderId="3" xfId="3" applyNumberFormat="1" applyFont="1" applyFill="1" applyBorder="1" applyAlignment="1">
      <alignment horizontal="center" vertical="center"/>
    </xf>
    <xf numFmtId="178" fontId="4" fillId="5" borderId="4" xfId="3" applyNumberFormat="1" applyFont="1" applyFill="1" applyBorder="1" applyAlignment="1">
      <alignment horizontal="center" vertical="center"/>
    </xf>
    <xf numFmtId="178" fontId="4" fillId="5" borderId="2" xfId="7" applyNumberFormat="1" applyFont="1" applyFill="1" applyBorder="1" applyAlignment="1">
      <alignment horizontal="center" vertical="center"/>
    </xf>
    <xf numFmtId="207" fontId="4" fillId="0" borderId="0" xfId="0" applyNumberFormat="1" applyFont="1" applyFill="1" applyBorder="1" applyAlignment="1">
      <alignment horizontal="center"/>
    </xf>
    <xf numFmtId="183" fontId="61" fillId="5" borderId="0" xfId="0" applyNumberFormat="1" applyFont="1" applyFill="1" applyBorder="1" applyAlignment="1">
      <alignment horizontal="center"/>
    </xf>
    <xf numFmtId="181" fontId="61" fillId="5" borderId="0" xfId="0" applyNumberFormat="1" applyFont="1" applyFill="1" applyBorder="1" applyAlignment="1">
      <alignment horizontal="center"/>
    </xf>
    <xf numFmtId="182" fontId="61" fillId="5" borderId="0" xfId="0" applyNumberFormat="1" applyFont="1" applyFill="1" applyBorder="1" applyAlignment="1">
      <alignment horizontal="center"/>
    </xf>
    <xf numFmtId="0" fontId="4" fillId="5" borderId="3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left"/>
    </xf>
    <xf numFmtId="0" fontId="4" fillId="5" borderId="0" xfId="0" applyFont="1" applyFill="1" applyBorder="1"/>
    <xf numFmtId="0" fontId="4" fillId="0" borderId="4" xfId="0" applyFont="1" applyFill="1" applyBorder="1" applyAlignment="1">
      <alignment horizontal="center"/>
    </xf>
    <xf numFmtId="185" fontId="4" fillId="0" borderId="4" xfId="0" applyNumberFormat="1" applyFont="1" applyFill="1" applyBorder="1" applyAlignment="1">
      <alignment horizontal="center"/>
    </xf>
    <xf numFmtId="180" fontId="60" fillId="0" borderId="0" xfId="0" applyNumberFormat="1" applyFont="1" applyFill="1" applyBorder="1" applyAlignment="1">
      <alignment horizontal="center"/>
    </xf>
    <xf numFmtId="179" fontId="60" fillId="0" borderId="0" xfId="0" applyNumberFormat="1" applyFont="1" applyFill="1" applyBorder="1" applyAlignment="1">
      <alignment horizontal="center"/>
    </xf>
    <xf numFmtId="181" fontId="60" fillId="0" borderId="0" xfId="0" applyNumberFormat="1" applyFont="1" applyFill="1" applyBorder="1" applyAlignment="1">
      <alignment horizontal="center"/>
    </xf>
    <xf numFmtId="215" fontId="60" fillId="0" borderId="0" xfId="0" applyNumberFormat="1" applyFont="1" applyFill="1" applyBorder="1" applyAlignment="1">
      <alignment horizontal="center"/>
    </xf>
    <xf numFmtId="214" fontId="60" fillId="0" borderId="0" xfId="0" applyNumberFormat="1" applyFont="1" applyFill="1" applyBorder="1" applyAlignment="1">
      <alignment horizontal="center"/>
    </xf>
    <xf numFmtId="185" fontId="4" fillId="0" borderId="2" xfId="0" applyNumberFormat="1" applyFont="1" applyFill="1" applyBorder="1" applyAlignment="1">
      <alignment horizontal="center"/>
    </xf>
    <xf numFmtId="180" fontId="60" fillId="0" borderId="0" xfId="0" applyNumberFormat="1" applyFont="1" applyFill="1" applyBorder="1" applyAlignment="1">
      <alignment horizontal="center" vertical="center"/>
    </xf>
    <xf numFmtId="179" fontId="60" fillId="0" borderId="0" xfId="0" applyNumberFormat="1" applyFont="1" applyFill="1" applyBorder="1" applyAlignment="1">
      <alignment horizontal="center" vertical="center"/>
    </xf>
    <xf numFmtId="214" fontId="60" fillId="0" borderId="0" xfId="0" applyNumberFormat="1" applyFont="1" applyFill="1" applyBorder="1" applyAlignment="1">
      <alignment horizontal="center" vertical="center"/>
    </xf>
    <xf numFmtId="215" fontId="60" fillId="0" borderId="0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185" fontId="4" fillId="0" borderId="30" xfId="0" applyNumberFormat="1" applyFont="1" applyFill="1" applyBorder="1" applyAlignment="1">
      <alignment horizontal="center"/>
    </xf>
    <xf numFmtId="180" fontId="4" fillId="0" borderId="30" xfId="0" applyNumberFormat="1" applyFont="1" applyFill="1" applyBorder="1" applyAlignment="1">
      <alignment horizontal="center"/>
    </xf>
    <xf numFmtId="179" fontId="4" fillId="0" borderId="30" xfId="0" applyNumberFormat="1" applyFont="1" applyFill="1" applyBorder="1" applyAlignment="1">
      <alignment horizontal="center"/>
    </xf>
    <xf numFmtId="214" fontId="4" fillId="0" borderId="30" xfId="0" applyNumberFormat="1" applyFont="1" applyFill="1" applyBorder="1" applyAlignment="1">
      <alignment horizontal="center"/>
    </xf>
    <xf numFmtId="215" fontId="4" fillId="0" borderId="30" xfId="0" applyNumberFormat="1" applyFont="1" applyFill="1" applyBorder="1" applyAlignment="1">
      <alignment horizontal="center"/>
    </xf>
    <xf numFmtId="180" fontId="4" fillId="0" borderId="4" xfId="0" applyNumberFormat="1" applyFont="1" applyFill="1" applyBorder="1" applyAlignment="1">
      <alignment horizontal="center"/>
    </xf>
    <xf numFmtId="179" fontId="4" fillId="0" borderId="4" xfId="0" applyNumberFormat="1" applyFont="1" applyFill="1" applyBorder="1" applyAlignment="1">
      <alignment horizontal="center"/>
    </xf>
    <xf numFmtId="214" fontId="4" fillId="0" borderId="4" xfId="0" applyNumberFormat="1" applyFont="1" applyFill="1" applyBorder="1" applyAlignment="1">
      <alignment horizontal="center"/>
    </xf>
    <xf numFmtId="215" fontId="4" fillId="0" borderId="4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214" fontId="4" fillId="0" borderId="0" xfId="0" applyNumberFormat="1" applyFont="1" applyFill="1" applyBorder="1" applyAlignment="1">
      <alignment horizontal="center"/>
    </xf>
    <xf numFmtId="215" fontId="4" fillId="0" borderId="0" xfId="0" applyNumberFormat="1" applyFont="1" applyFill="1" applyBorder="1" applyAlignment="1">
      <alignment horizontal="center"/>
    </xf>
    <xf numFmtId="178" fontId="4" fillId="0" borderId="30" xfId="0" applyNumberFormat="1" applyFont="1" applyFill="1" applyBorder="1" applyAlignment="1">
      <alignment horizontal="center"/>
    </xf>
    <xf numFmtId="178" fontId="4" fillId="0" borderId="4" xfId="0" applyNumberFormat="1" applyFont="1" applyFill="1" applyBorder="1" applyAlignment="1">
      <alignment horizontal="center"/>
    </xf>
    <xf numFmtId="182" fontId="4" fillId="0" borderId="4" xfId="0" applyNumberFormat="1" applyFont="1" applyFill="1" applyBorder="1" applyAlignment="1">
      <alignment horizontal="center"/>
    </xf>
    <xf numFmtId="178" fontId="4" fillId="0" borderId="0" xfId="0" applyNumberFormat="1" applyFont="1" applyFill="1" applyBorder="1" applyAlignment="1">
      <alignment horizontal="center"/>
    </xf>
    <xf numFmtId="215" fontId="4" fillId="0" borderId="2" xfId="0" applyNumberFormat="1" applyFont="1" applyFill="1" applyBorder="1" applyAlignment="1">
      <alignment horizontal="center"/>
    </xf>
    <xf numFmtId="1" fontId="60" fillId="0" borderId="4" xfId="0" applyNumberFormat="1" applyFont="1" applyFill="1" applyBorder="1" applyAlignment="1">
      <alignment horizontal="center"/>
    </xf>
    <xf numFmtId="178" fontId="60" fillId="0" borderId="4" xfId="0" applyNumberFormat="1" applyFont="1" applyFill="1" applyBorder="1" applyAlignment="1">
      <alignment horizontal="center"/>
    </xf>
    <xf numFmtId="1" fontId="60" fillId="0" borderId="0" xfId="0" applyNumberFormat="1" applyFont="1" applyFill="1" applyBorder="1" applyAlignment="1">
      <alignment horizontal="center"/>
    </xf>
    <xf numFmtId="178" fontId="60" fillId="0" borderId="0" xfId="0" applyNumberFormat="1" applyFont="1" applyFill="1" applyBorder="1" applyAlignment="1">
      <alignment horizontal="center"/>
    </xf>
    <xf numFmtId="1" fontId="60" fillId="0" borderId="2" xfId="0" applyNumberFormat="1" applyFont="1" applyFill="1" applyBorder="1" applyAlignment="1">
      <alignment horizontal="center"/>
    </xf>
    <xf numFmtId="178" fontId="60" fillId="0" borderId="2" xfId="0" applyNumberFormat="1" applyFont="1" applyFill="1" applyBorder="1" applyAlignment="1">
      <alignment horizontal="center"/>
    </xf>
    <xf numFmtId="177" fontId="4" fillId="0" borderId="4" xfId="0" applyNumberFormat="1" applyFont="1" applyFill="1" applyBorder="1" applyAlignment="1">
      <alignment horizontal="center"/>
    </xf>
    <xf numFmtId="178" fontId="4" fillId="0" borderId="2" xfId="0" applyNumberFormat="1" applyFont="1" applyFill="1" applyBorder="1" applyAlignment="1">
      <alignment horizontal="center"/>
    </xf>
    <xf numFmtId="177" fontId="4" fillId="0" borderId="2" xfId="0" applyNumberFormat="1" applyFont="1" applyFill="1" applyBorder="1" applyAlignment="1">
      <alignment horizontal="center"/>
    </xf>
    <xf numFmtId="182" fontId="48" fillId="0" borderId="0" xfId="0" applyNumberFormat="1" applyFont="1" applyFill="1" applyBorder="1" applyAlignment="1">
      <alignment horizontal="center"/>
    </xf>
    <xf numFmtId="182" fontId="4" fillId="0" borderId="30" xfId="0" applyNumberFormat="1" applyFont="1" applyFill="1" applyBorder="1" applyAlignment="1">
      <alignment horizontal="center"/>
    </xf>
    <xf numFmtId="189" fontId="4" fillId="0" borderId="0" xfId="0" applyNumberFormat="1" applyFont="1" applyFill="1" applyBorder="1" applyAlignment="1">
      <alignment horizontal="center"/>
    </xf>
    <xf numFmtId="217" fontId="4" fillId="0" borderId="0" xfId="0" applyNumberFormat="1" applyFont="1" applyFill="1" applyBorder="1" applyAlignment="1">
      <alignment horizontal="center"/>
    </xf>
    <xf numFmtId="180" fontId="60" fillId="0" borderId="2" xfId="0" applyNumberFormat="1" applyFont="1" applyFill="1" applyBorder="1" applyAlignment="1">
      <alignment horizontal="center" vertical="center"/>
    </xf>
    <xf numFmtId="178" fontId="60" fillId="0" borderId="30" xfId="0" applyNumberFormat="1" applyFont="1" applyFill="1" applyBorder="1" applyAlignment="1">
      <alignment horizontal="center"/>
    </xf>
    <xf numFmtId="179" fontId="60" fillId="0" borderId="30" xfId="0" applyNumberFormat="1" applyFont="1" applyFill="1" applyBorder="1" applyAlignment="1">
      <alignment horizontal="center"/>
    </xf>
    <xf numFmtId="214" fontId="60" fillId="0" borderId="30" xfId="0" applyNumberFormat="1" applyFont="1" applyFill="1" applyBorder="1" applyAlignment="1">
      <alignment horizontal="center"/>
    </xf>
    <xf numFmtId="215" fontId="60" fillId="0" borderId="30" xfId="0" applyNumberFormat="1" applyFont="1" applyFill="1" applyBorder="1" applyAlignment="1">
      <alignment horizontal="center"/>
    </xf>
    <xf numFmtId="189" fontId="5" fillId="0" borderId="4" xfId="0" applyNumberFormat="1" applyFont="1" applyFill="1" applyBorder="1" applyAlignment="1">
      <alignment horizontal="center"/>
    </xf>
    <xf numFmtId="180" fontId="5" fillId="0" borderId="4" xfId="0" applyNumberFormat="1" applyFont="1" applyFill="1" applyBorder="1" applyAlignment="1">
      <alignment horizontal="center"/>
    </xf>
    <xf numFmtId="178" fontId="5" fillId="0" borderId="4" xfId="0" applyNumberFormat="1" applyFont="1" applyFill="1" applyBorder="1" applyAlignment="1">
      <alignment horizontal="center"/>
    </xf>
    <xf numFmtId="178" fontId="5" fillId="0" borderId="0" xfId="0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2" fontId="5" fillId="0" borderId="4" xfId="0" applyNumberFormat="1" applyFont="1" applyFill="1" applyBorder="1" applyAlignment="1">
      <alignment horizontal="center"/>
    </xf>
    <xf numFmtId="181" fontId="5" fillId="0" borderId="4" xfId="0" applyNumberFormat="1" applyFont="1" applyFill="1" applyBorder="1" applyAlignment="1">
      <alignment horizontal="center"/>
    </xf>
    <xf numFmtId="180" fontId="5" fillId="0" borderId="30" xfId="0" applyNumberFormat="1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177" fontId="5" fillId="0" borderId="30" xfId="0" applyNumberFormat="1" applyFont="1" applyFill="1" applyBorder="1" applyAlignment="1">
      <alignment horizontal="center"/>
    </xf>
    <xf numFmtId="181" fontId="5" fillId="0" borderId="3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5" fillId="0" borderId="30" xfId="0" applyNumberFormat="1" applyFont="1" applyFill="1" applyBorder="1" applyAlignment="1">
      <alignment horizontal="center"/>
    </xf>
    <xf numFmtId="177" fontId="5" fillId="0" borderId="4" xfId="0" applyNumberFormat="1" applyFont="1" applyFill="1" applyBorder="1" applyAlignment="1">
      <alignment horizontal="center"/>
    </xf>
    <xf numFmtId="0" fontId="5" fillId="0" borderId="4" xfId="0" applyNumberFormat="1" applyFont="1" applyFill="1" applyBorder="1" applyAlignment="1">
      <alignment horizontal="center"/>
    </xf>
    <xf numFmtId="2" fontId="5" fillId="0" borderId="30" xfId="0" applyNumberFormat="1" applyFont="1" applyFill="1" applyBorder="1" applyAlignment="1">
      <alignment horizontal="center"/>
    </xf>
    <xf numFmtId="185" fontId="37" fillId="0" borderId="0" xfId="0" quotePrefix="1" applyNumberFormat="1" applyFont="1" applyFill="1"/>
    <xf numFmtId="2" fontId="26" fillId="0" borderId="0" xfId="0" applyNumberFormat="1" applyFont="1" applyFill="1"/>
    <xf numFmtId="0" fontId="27" fillId="0" borderId="0" xfId="0" applyFont="1" applyFill="1"/>
    <xf numFmtId="185" fontId="26" fillId="0" borderId="0" xfId="0" applyNumberFormat="1" applyFont="1" applyFill="1"/>
    <xf numFmtId="0" fontId="5" fillId="0" borderId="30" xfId="0" applyFont="1" applyFill="1" applyBorder="1"/>
    <xf numFmtId="40" fontId="5" fillId="0" borderId="4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180" fontId="4" fillId="0" borderId="0" xfId="0" applyNumberFormat="1" applyFont="1" applyFill="1" applyBorder="1" applyAlignment="1">
      <alignment horizontal="center" vertical="center"/>
    </xf>
    <xf numFmtId="182" fontId="4" fillId="0" borderId="0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/>
    </xf>
    <xf numFmtId="181" fontId="4" fillId="0" borderId="30" xfId="0" applyNumberFormat="1" applyFont="1" applyFill="1" applyBorder="1" applyAlignment="1">
      <alignment horizontal="center"/>
    </xf>
    <xf numFmtId="181" fontId="4" fillId="0" borderId="4" xfId="0" applyNumberFormat="1" applyFont="1" applyFill="1" applyBorder="1" applyAlignment="1">
      <alignment horizontal="center"/>
    </xf>
    <xf numFmtId="185" fontId="37" fillId="0" borderId="0" xfId="0" quotePrefix="1" applyNumberFormat="1" applyFont="1" applyFill="1" applyAlignment="1">
      <alignment horizontal="left"/>
    </xf>
    <xf numFmtId="0" fontId="37" fillId="0" borderId="0" xfId="0" applyFont="1" applyFill="1"/>
    <xf numFmtId="0" fontId="44" fillId="0" borderId="0" xfId="0" applyFont="1" applyFill="1"/>
    <xf numFmtId="0" fontId="4" fillId="0" borderId="0" xfId="0" applyFont="1" applyFill="1" applyAlignment="1">
      <alignment horizontal="right"/>
    </xf>
    <xf numFmtId="185" fontId="37" fillId="0" borderId="0" xfId="0" applyNumberFormat="1" applyFont="1" applyFill="1" applyAlignment="1"/>
    <xf numFmtId="185" fontId="37" fillId="0" borderId="0" xfId="0" applyNumberFormat="1" applyFont="1" applyFill="1" applyAlignment="1">
      <alignment horizontal="left"/>
    </xf>
    <xf numFmtId="40" fontId="4" fillId="0" borderId="0" xfId="0" applyNumberFormat="1" applyFont="1" applyFill="1" applyBorder="1" applyAlignment="1">
      <alignment horizontal="center"/>
    </xf>
    <xf numFmtId="185" fontId="4" fillId="0" borderId="4" xfId="0" applyNumberFormat="1" applyFont="1" applyFill="1" applyBorder="1" applyAlignment="1" applyProtection="1">
      <alignment horizontal="center"/>
      <protection locked="0"/>
    </xf>
    <xf numFmtId="185" fontId="4" fillId="0" borderId="0" xfId="0" applyNumberFormat="1" applyFont="1" applyFill="1" applyBorder="1" applyAlignment="1" applyProtection="1">
      <alignment horizontal="center"/>
      <protection locked="0"/>
    </xf>
    <xf numFmtId="0" fontId="4" fillId="0" borderId="30" xfId="0" applyFont="1" applyFill="1" applyBorder="1"/>
    <xf numFmtId="0" fontId="11" fillId="0" borderId="0" xfId="0" applyFont="1" applyFill="1" applyBorder="1" applyAlignment="1">
      <alignment horizontal="center"/>
    </xf>
    <xf numFmtId="1" fontId="4" fillId="0" borderId="4" xfId="0" applyNumberFormat="1" applyFont="1" applyFill="1" applyBorder="1" applyAlignment="1">
      <alignment horizontal="center"/>
    </xf>
    <xf numFmtId="183" fontId="4" fillId="0" borderId="4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77" fontId="4" fillId="5" borderId="4" xfId="0" applyNumberFormat="1" applyFont="1" applyFill="1" applyBorder="1" applyAlignment="1"/>
    <xf numFmtId="179" fontId="4" fillId="5" borderId="4" xfId="0" applyNumberFormat="1" applyFont="1" applyFill="1" applyBorder="1"/>
    <xf numFmtId="181" fontId="60" fillId="5" borderId="4" xfId="0" applyNumberFormat="1" applyFont="1" applyFill="1" applyBorder="1" applyAlignment="1">
      <alignment horizontal="center"/>
    </xf>
    <xf numFmtId="220" fontId="4" fillId="5" borderId="4" xfId="0" applyNumberFormat="1" applyFont="1" applyFill="1" applyBorder="1" applyAlignment="1">
      <alignment horizontal="center"/>
    </xf>
    <xf numFmtId="220" fontId="4" fillId="5" borderId="0" xfId="0" applyNumberFormat="1" applyFont="1" applyFill="1" applyBorder="1" applyAlignment="1">
      <alignment horizontal="center"/>
    </xf>
    <xf numFmtId="220" fontId="4" fillId="5" borderId="30" xfId="0" applyNumberFormat="1" applyFont="1" applyFill="1" applyBorder="1" applyAlignment="1">
      <alignment horizontal="center"/>
    </xf>
    <xf numFmtId="185" fontId="64" fillId="0" borderId="0" xfId="0" quotePrefix="1" applyNumberFormat="1" applyFont="1" applyFill="1"/>
    <xf numFmtId="188" fontId="60" fillId="0" borderId="0" xfId="0" applyNumberFormat="1" applyFont="1" applyFill="1" applyBorder="1" applyAlignment="1">
      <alignment horizontal="center" vertical="center"/>
    </xf>
    <xf numFmtId="189" fontId="5" fillId="0" borderId="0" xfId="0" applyNumberFormat="1" applyFont="1" applyFill="1" applyBorder="1" applyAlignment="1">
      <alignment horizontal="center"/>
    </xf>
    <xf numFmtId="185" fontId="37" fillId="0" borderId="0" xfId="0" quotePrefix="1" applyNumberFormat="1" applyFont="1" applyFill="1" applyBorder="1" applyAlignment="1"/>
    <xf numFmtId="0" fontId="5" fillId="5" borderId="0" xfId="0" applyFont="1" applyFill="1" applyBorder="1" applyAlignment="1">
      <alignment horizontal="center"/>
    </xf>
    <xf numFmtId="178" fontId="5" fillId="5" borderId="4" xfId="3" applyNumberFormat="1" applyFont="1" applyFill="1" applyBorder="1" applyAlignment="1">
      <alignment horizontal="center" vertical="center"/>
    </xf>
    <xf numFmtId="178" fontId="5" fillId="5" borderId="0" xfId="3" applyNumberFormat="1" applyFont="1" applyFill="1" applyAlignment="1">
      <alignment horizontal="center" vertical="center"/>
    </xf>
    <xf numFmtId="178" fontId="5" fillId="5" borderId="2" xfId="3" applyNumberFormat="1" applyFont="1" applyFill="1" applyBorder="1" applyAlignment="1">
      <alignment horizontal="center" vertical="center"/>
    </xf>
    <xf numFmtId="186" fontId="5" fillId="5" borderId="2" xfId="3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60" fillId="5" borderId="2" xfId="3" applyFont="1" applyFill="1" applyBorder="1" applyAlignment="1">
      <alignment horizontal="center" vertical="center"/>
    </xf>
    <xf numFmtId="180" fontId="60" fillId="5" borderId="2" xfId="3" applyNumberFormat="1" applyFont="1" applyFill="1" applyBorder="1" applyAlignment="1">
      <alignment horizontal="center" vertical="center"/>
    </xf>
    <xf numFmtId="183" fontId="60" fillId="5" borderId="2" xfId="3" applyNumberFormat="1" applyFont="1" applyFill="1" applyBorder="1" applyAlignment="1">
      <alignment horizontal="center" vertical="center"/>
    </xf>
    <xf numFmtId="0" fontId="60" fillId="5" borderId="0" xfId="3" applyFont="1" applyFill="1" applyAlignment="1">
      <alignment vertical="center"/>
    </xf>
    <xf numFmtId="0" fontId="60" fillId="5" borderId="32" xfId="3" applyFont="1" applyFill="1" applyBorder="1" applyAlignment="1">
      <alignment horizontal="center" vertical="center"/>
    </xf>
    <xf numFmtId="0" fontId="60" fillId="5" borderId="32" xfId="3" applyFont="1" applyFill="1" applyBorder="1" applyAlignment="1">
      <alignment horizontal="center" vertical="center" wrapText="1"/>
    </xf>
    <xf numFmtId="180" fontId="60" fillId="5" borderId="32" xfId="3" applyNumberFormat="1" applyFont="1" applyFill="1" applyBorder="1" applyAlignment="1">
      <alignment horizontal="center" vertical="center"/>
    </xf>
    <xf numFmtId="183" fontId="60" fillId="5" borderId="32" xfId="3" applyNumberFormat="1" applyFont="1" applyFill="1" applyBorder="1" applyAlignment="1">
      <alignment horizontal="center" vertical="center"/>
    </xf>
    <xf numFmtId="0" fontId="60" fillId="5" borderId="4" xfId="3" applyFont="1" applyFill="1" applyBorder="1" applyAlignment="1">
      <alignment horizontal="center" vertical="center"/>
    </xf>
    <xf numFmtId="180" fontId="60" fillId="5" borderId="4" xfId="3" applyNumberFormat="1" applyFont="1" applyFill="1" applyBorder="1" applyAlignment="1">
      <alignment horizontal="center" vertical="center"/>
    </xf>
    <xf numFmtId="183" fontId="60" fillId="5" borderId="4" xfId="3" applyNumberFormat="1" applyFont="1" applyFill="1" applyBorder="1" applyAlignment="1">
      <alignment horizontal="center" vertical="center"/>
    </xf>
    <xf numFmtId="0" fontId="60" fillId="5" borderId="0" xfId="3" applyFont="1" applyFill="1" applyAlignment="1">
      <alignment horizontal="center" vertical="center"/>
    </xf>
    <xf numFmtId="180" fontId="60" fillId="5" borderId="0" xfId="3" applyNumberFormat="1" applyFont="1" applyFill="1" applyAlignment="1">
      <alignment horizontal="center" vertical="center"/>
    </xf>
    <xf numFmtId="183" fontId="60" fillId="5" borderId="0" xfId="3" applyNumberFormat="1" applyFont="1" applyFill="1" applyAlignment="1">
      <alignment horizontal="center" vertical="center"/>
    </xf>
    <xf numFmtId="0" fontId="60" fillId="5" borderId="2" xfId="3" applyFont="1" applyFill="1" applyBorder="1" applyAlignment="1">
      <alignment horizontal="center" vertical="center" wrapText="1"/>
    </xf>
    <xf numFmtId="179" fontId="60" fillId="5" borderId="2" xfId="3" applyNumberFormat="1" applyFont="1" applyFill="1" applyBorder="1" applyAlignment="1">
      <alignment horizontal="center" vertical="center"/>
    </xf>
    <xf numFmtId="0" fontId="60" fillId="5" borderId="4" xfId="3" applyFont="1" applyFill="1" applyBorder="1" applyAlignment="1">
      <alignment horizontal="center" vertical="center" wrapText="1"/>
    </xf>
    <xf numFmtId="214" fontId="60" fillId="5" borderId="4" xfId="3" applyNumberFormat="1" applyFont="1" applyFill="1" applyBorder="1" applyAlignment="1">
      <alignment horizontal="center" vertical="center"/>
    </xf>
    <xf numFmtId="215" fontId="60" fillId="5" borderId="4" xfId="3" applyNumberFormat="1" applyFont="1" applyFill="1" applyBorder="1" applyAlignment="1">
      <alignment horizontal="center" vertical="center"/>
    </xf>
    <xf numFmtId="214" fontId="60" fillId="5" borderId="0" xfId="3" applyNumberFormat="1" applyFont="1" applyFill="1" applyAlignment="1">
      <alignment horizontal="center" vertical="center"/>
    </xf>
    <xf numFmtId="215" fontId="60" fillId="5" borderId="0" xfId="3" applyNumberFormat="1" applyFont="1" applyFill="1" applyAlignment="1">
      <alignment horizontal="center" vertical="center"/>
    </xf>
    <xf numFmtId="214" fontId="60" fillId="5" borderId="2" xfId="3" applyNumberFormat="1" applyFont="1" applyFill="1" applyBorder="1" applyAlignment="1">
      <alignment horizontal="center" vertical="center"/>
    </xf>
    <xf numFmtId="215" fontId="60" fillId="5" borderId="2" xfId="3" applyNumberFormat="1" applyFont="1" applyFill="1" applyBorder="1" applyAlignment="1">
      <alignment horizontal="center" vertical="center"/>
    </xf>
    <xf numFmtId="179" fontId="60" fillId="5" borderId="30" xfId="3" applyNumberFormat="1" applyFont="1" applyFill="1" applyBorder="1" applyAlignment="1">
      <alignment horizontal="center" vertical="center"/>
    </xf>
    <xf numFmtId="179" fontId="4" fillId="5" borderId="2" xfId="7" applyNumberFormat="1" applyFont="1" applyFill="1" applyBorder="1" applyAlignment="1">
      <alignment horizontal="center" vertical="center"/>
    </xf>
    <xf numFmtId="180" fontId="60" fillId="5" borderId="30" xfId="3" applyNumberFormat="1" applyFont="1" applyFill="1" applyBorder="1" applyAlignment="1">
      <alignment horizontal="center" vertical="center"/>
    </xf>
    <xf numFmtId="186" fontId="4" fillId="0" borderId="4" xfId="0" applyNumberFormat="1" applyFont="1" applyFill="1" applyBorder="1" applyAlignment="1">
      <alignment horizontal="center"/>
    </xf>
    <xf numFmtId="186" fontId="4" fillId="0" borderId="0" xfId="0" applyNumberFormat="1" applyFont="1" applyFill="1" applyBorder="1" applyAlignment="1">
      <alignment horizontal="center"/>
    </xf>
    <xf numFmtId="2" fontId="4" fillId="0" borderId="4" xfId="0" applyNumberFormat="1" applyFont="1" applyFill="1" applyBorder="1" applyAlignment="1">
      <alignment horizontal="center"/>
    </xf>
    <xf numFmtId="183" fontId="4" fillId="0" borderId="0" xfId="0" applyNumberFormat="1" applyFont="1" applyFill="1" applyBorder="1" applyAlignment="1">
      <alignment horizontal="center"/>
    </xf>
    <xf numFmtId="183" fontId="4" fillId="0" borderId="30" xfId="0" applyNumberFormat="1" applyFont="1" applyFill="1" applyBorder="1" applyAlignment="1">
      <alignment horizontal="center"/>
    </xf>
    <xf numFmtId="188" fontId="4" fillId="0" borderId="0" xfId="0" applyNumberFormat="1" applyFont="1" applyFill="1" applyBorder="1" applyAlignment="1">
      <alignment horizontal="center"/>
    </xf>
    <xf numFmtId="188" fontId="4" fillId="0" borderId="30" xfId="0" applyNumberFormat="1" applyFont="1" applyFill="1" applyBorder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5" fillId="0" borderId="2" xfId="0" applyNumberFormat="1" applyFont="1" applyFill="1" applyBorder="1" applyAlignment="1">
      <alignment horizontal="center"/>
    </xf>
    <xf numFmtId="176" fontId="62" fillId="5" borderId="4" xfId="0" applyNumberFormat="1" applyFont="1" applyFill="1" applyBorder="1" applyAlignment="1">
      <alignment horizontal="center"/>
    </xf>
    <xf numFmtId="176" fontId="62" fillId="5" borderId="0" xfId="0" applyNumberFormat="1" applyFont="1" applyFill="1" applyBorder="1" applyAlignment="1">
      <alignment horizontal="center"/>
    </xf>
    <xf numFmtId="176" fontId="62" fillId="5" borderId="2" xfId="0" applyNumberFormat="1" applyFont="1" applyFill="1" applyBorder="1" applyAlignment="1">
      <alignment horizontal="center"/>
    </xf>
    <xf numFmtId="186" fontId="5" fillId="5" borderId="30" xfId="0" applyNumberFormat="1" applyFont="1" applyFill="1" applyBorder="1" applyAlignment="1">
      <alignment horizontal="center"/>
    </xf>
    <xf numFmtId="0" fontId="65" fillId="0" borderId="0" xfId="6" applyFont="1" applyBorder="1">
      <alignment vertical="center"/>
    </xf>
    <xf numFmtId="188" fontId="4" fillId="5" borderId="30" xfId="3" applyNumberFormat="1" applyFont="1" applyFill="1" applyBorder="1" applyAlignment="1">
      <alignment horizontal="center" vertical="center"/>
    </xf>
    <xf numFmtId="0" fontId="4" fillId="5" borderId="30" xfId="3" applyFont="1" applyFill="1" applyBorder="1" applyAlignment="1">
      <alignment horizontal="center" vertical="center"/>
    </xf>
    <xf numFmtId="0" fontId="4" fillId="5" borderId="30" xfId="3" applyFont="1" applyFill="1" applyBorder="1" applyAlignment="1">
      <alignment horizontal="center" vertical="center" wrapText="1"/>
    </xf>
    <xf numFmtId="186" fontId="5" fillId="0" borderId="0" xfId="0" applyNumberFormat="1" applyFont="1" applyFill="1" applyBorder="1" applyAlignment="1">
      <alignment horizontal="center"/>
    </xf>
    <xf numFmtId="186" fontId="5" fillId="0" borderId="4" xfId="0" applyNumberFormat="1" applyFont="1" applyFill="1" applyBorder="1" applyAlignment="1">
      <alignment horizontal="center"/>
    </xf>
    <xf numFmtId="186" fontId="5" fillId="0" borderId="2" xfId="0" applyNumberFormat="1" applyFont="1" applyFill="1" applyBorder="1" applyAlignment="1">
      <alignment horizontal="center"/>
    </xf>
    <xf numFmtId="178" fontId="5" fillId="0" borderId="2" xfId="0" applyNumberFormat="1" applyFont="1" applyFill="1" applyBorder="1" applyAlignment="1">
      <alignment horizontal="center"/>
    </xf>
    <xf numFmtId="180" fontId="5" fillId="0" borderId="2" xfId="0" applyNumberFormat="1" applyFont="1" applyFill="1" applyBorder="1" applyAlignment="1">
      <alignment horizontal="center"/>
    </xf>
    <xf numFmtId="181" fontId="60" fillId="5" borderId="0" xfId="0" applyNumberFormat="1" applyFont="1" applyFill="1" applyBorder="1" applyAlignment="1">
      <alignment horizontal="center"/>
    </xf>
    <xf numFmtId="181" fontId="60" fillId="5" borderId="2" xfId="0" applyNumberFormat="1" applyFont="1" applyFill="1" applyBorder="1" applyAlignment="1">
      <alignment horizontal="center"/>
    </xf>
    <xf numFmtId="181" fontId="60" fillId="5" borderId="30" xfId="0" applyNumberFormat="1" applyFont="1" applyFill="1" applyBorder="1" applyAlignment="1">
      <alignment horizontal="center"/>
    </xf>
    <xf numFmtId="49" fontId="60" fillId="5" borderId="0" xfId="0" applyNumberFormat="1" applyFont="1" applyFill="1" applyBorder="1" applyAlignment="1">
      <alignment horizontal="center"/>
    </xf>
    <xf numFmtId="2" fontId="46" fillId="0" borderId="0" xfId="0" applyNumberFormat="1" applyFont="1" applyFill="1" applyBorder="1" applyAlignment="1">
      <alignment horizontal="center"/>
    </xf>
    <xf numFmtId="2" fontId="4" fillId="0" borderId="2" xfId="0" applyNumberFormat="1" applyFont="1" applyFill="1" applyBorder="1" applyAlignment="1">
      <alignment horizontal="center"/>
    </xf>
    <xf numFmtId="2" fontId="13" fillId="0" borderId="0" xfId="0" applyNumberFormat="1" applyFont="1" applyFill="1" applyBorder="1" applyAlignment="1">
      <alignment horizontal="center"/>
    </xf>
    <xf numFmtId="2" fontId="13" fillId="0" borderId="4" xfId="0" applyNumberFormat="1" applyFont="1" applyFill="1" applyBorder="1" applyAlignment="1">
      <alignment horizontal="center"/>
    </xf>
    <xf numFmtId="0" fontId="4" fillId="5" borderId="0" xfId="3" applyFont="1" applyFill="1" applyAlignment="1">
      <alignment horizontal="center" vertical="center" wrapText="1"/>
    </xf>
    <xf numFmtId="0" fontId="4" fillId="5" borderId="4" xfId="3" applyFont="1" applyFill="1" applyBorder="1" applyAlignment="1">
      <alignment horizontal="center" vertical="center"/>
    </xf>
    <xf numFmtId="0" fontId="4" fillId="5" borderId="2" xfId="3" applyFont="1" applyFill="1" applyBorder="1" applyAlignment="1">
      <alignment horizontal="center" vertical="center"/>
    </xf>
    <xf numFmtId="179" fontId="4" fillId="0" borderId="0" xfId="0" applyNumberFormat="1" applyFont="1" applyFill="1"/>
    <xf numFmtId="181" fontId="4" fillId="5" borderId="0" xfId="0" applyNumberFormat="1" applyFont="1" applyFill="1" applyAlignment="1">
      <alignment horizontal="center"/>
    </xf>
    <xf numFmtId="176" fontId="50" fillId="5" borderId="2" xfId="0" applyNumberFormat="1" applyFont="1" applyFill="1" applyBorder="1" applyAlignment="1">
      <alignment horizontal="center"/>
    </xf>
    <xf numFmtId="183" fontId="4" fillId="5" borderId="2" xfId="3" applyNumberFormat="1" applyFont="1" applyFill="1" applyBorder="1" applyAlignment="1">
      <alignment horizontal="center" vertical="center"/>
    </xf>
    <xf numFmtId="181" fontId="4" fillId="5" borderId="2" xfId="0" applyNumberFormat="1" applyFont="1" applyFill="1" applyBorder="1" applyAlignment="1">
      <alignment horizontal="center"/>
    </xf>
    <xf numFmtId="2" fontId="4" fillId="5" borderId="0" xfId="0" applyNumberFormat="1" applyFont="1" applyFill="1" applyAlignment="1">
      <alignment horizontal="center"/>
    </xf>
    <xf numFmtId="180" fontId="5" fillId="5" borderId="2" xfId="3" applyNumberFormat="1" applyFont="1" applyFill="1" applyBorder="1" applyAlignment="1">
      <alignment horizontal="center" vertical="center"/>
    </xf>
    <xf numFmtId="183" fontId="4" fillId="5" borderId="2" xfId="7" applyNumberFormat="1" applyFont="1" applyFill="1" applyBorder="1" applyAlignment="1">
      <alignment horizontal="center" vertical="center"/>
    </xf>
    <xf numFmtId="181" fontId="4" fillId="5" borderId="4" xfId="3" applyNumberFormat="1" applyFont="1" applyFill="1" applyBorder="1" applyAlignment="1">
      <alignment horizontal="center" vertical="center"/>
    </xf>
    <xf numFmtId="178" fontId="60" fillId="5" borderId="30" xfId="3" applyNumberFormat="1" applyFont="1" applyFill="1" applyBorder="1" applyAlignment="1">
      <alignment horizontal="center" vertical="center"/>
    </xf>
    <xf numFmtId="223" fontId="60" fillId="5" borderId="4" xfId="3" applyNumberFormat="1" applyFont="1" applyFill="1" applyBorder="1" applyAlignment="1">
      <alignment horizontal="center" vertical="center"/>
    </xf>
    <xf numFmtId="223" fontId="60" fillId="5" borderId="0" xfId="3" applyNumberFormat="1" applyFont="1" applyFill="1" applyAlignment="1">
      <alignment horizontal="center" vertical="center"/>
    </xf>
    <xf numFmtId="223" fontId="60" fillId="5" borderId="2" xfId="3" applyNumberFormat="1" applyFont="1" applyFill="1" applyBorder="1" applyAlignment="1">
      <alignment horizontal="center" vertical="center"/>
    </xf>
    <xf numFmtId="223" fontId="4" fillId="5" borderId="4" xfId="3" applyNumberFormat="1" applyFont="1" applyFill="1" applyBorder="1" applyAlignment="1">
      <alignment horizontal="center" vertical="center"/>
    </xf>
    <xf numFmtId="223" fontId="4" fillId="5" borderId="0" xfId="3" applyNumberFormat="1" applyFont="1" applyFill="1" applyAlignment="1">
      <alignment horizontal="center" vertical="center"/>
    </xf>
    <xf numFmtId="223" fontId="4" fillId="5" borderId="2" xfId="3" applyNumberFormat="1" applyFont="1" applyFill="1" applyBorder="1" applyAlignment="1">
      <alignment horizontal="center" vertical="center"/>
    </xf>
    <xf numFmtId="223" fontId="5" fillId="5" borderId="30" xfId="3" applyNumberFormat="1" applyFont="1" applyFill="1" applyBorder="1" applyAlignment="1">
      <alignment horizontal="center" vertical="center"/>
    </xf>
    <xf numFmtId="223" fontId="5" fillId="5" borderId="4" xfId="3" applyNumberFormat="1" applyFont="1" applyFill="1" applyBorder="1" applyAlignment="1">
      <alignment horizontal="center" vertical="center"/>
    </xf>
    <xf numFmtId="223" fontId="5" fillId="5" borderId="2" xfId="3" applyNumberFormat="1" applyFont="1" applyFill="1" applyBorder="1" applyAlignment="1">
      <alignment horizontal="center" vertical="center"/>
    </xf>
    <xf numFmtId="223" fontId="5" fillId="5" borderId="3" xfId="3" applyNumberFormat="1" applyFont="1" applyFill="1" applyBorder="1" applyAlignment="1">
      <alignment horizontal="center" vertical="center"/>
    </xf>
    <xf numFmtId="222" fontId="4" fillId="5" borderId="2" xfId="3" applyNumberFormat="1" applyFont="1" applyFill="1" applyBorder="1" applyAlignment="1">
      <alignment horizontal="center" vertical="center"/>
    </xf>
    <xf numFmtId="2" fontId="4" fillId="0" borderId="0" xfId="0" applyNumberFormat="1" applyFont="1" applyFill="1" applyAlignment="1">
      <alignment horizontal="center" vertical="center"/>
    </xf>
    <xf numFmtId="183" fontId="60" fillId="0" borderId="30" xfId="3" applyNumberFormat="1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/>
    </xf>
    <xf numFmtId="0" fontId="5" fillId="5" borderId="3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left"/>
    </xf>
    <xf numFmtId="49" fontId="4" fillId="5" borderId="0" xfId="0" applyNumberFormat="1" applyFont="1" applyFill="1" applyBorder="1" applyAlignment="1">
      <alignment horizontal="left"/>
    </xf>
    <xf numFmtId="0" fontId="4" fillId="5" borderId="0" xfId="0" applyFont="1" applyFill="1" applyBorder="1" applyAlignment="1">
      <alignment horizontal="left"/>
    </xf>
    <xf numFmtId="2" fontId="5" fillId="0" borderId="0" xfId="0" applyNumberFormat="1" applyFont="1" applyFill="1" applyBorder="1" applyAlignment="1">
      <alignment horizontal="center"/>
    </xf>
    <xf numFmtId="177" fontId="5" fillId="0" borderId="30" xfId="0" applyNumberFormat="1" applyFont="1" applyFill="1" applyBorder="1" applyAlignment="1">
      <alignment horizontal="center"/>
    </xf>
    <xf numFmtId="2" fontId="5" fillId="0" borderId="4" xfId="0" applyNumberFormat="1" applyFont="1" applyFill="1" applyBorder="1" applyAlignment="1">
      <alignment horizontal="center"/>
    </xf>
    <xf numFmtId="0" fontId="5" fillId="5" borderId="0" xfId="0" quotePrefix="1" applyFont="1" applyFill="1" applyBorder="1" applyAlignment="1">
      <alignment horizontal="left"/>
    </xf>
    <xf numFmtId="0" fontId="5" fillId="0" borderId="3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30" xfId="0" applyFont="1" applyFill="1" applyBorder="1" applyAlignment="1">
      <alignment horizontal="center"/>
    </xf>
    <xf numFmtId="0" fontId="5" fillId="5" borderId="30" xfId="0" applyFont="1" applyFill="1" applyBorder="1" applyAlignment="1">
      <alignment horizontal="center" wrapText="1"/>
    </xf>
    <xf numFmtId="0" fontId="4" fillId="5" borderId="30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5" fillId="5" borderId="30" xfId="0" applyFont="1" applyFill="1" applyBorder="1" applyAlignment="1">
      <alignment horizontal="center"/>
    </xf>
    <xf numFmtId="0" fontId="61" fillId="5" borderId="0" xfId="0" applyFont="1" applyFill="1" applyBorder="1" applyAlignment="1">
      <alignment horizontal="left"/>
    </xf>
    <xf numFmtId="0" fontId="66" fillId="5" borderId="0" xfId="0" applyFont="1" applyFill="1" applyBorder="1" applyAlignment="1">
      <alignment horizontal="left"/>
    </xf>
    <xf numFmtId="0" fontId="5" fillId="5" borderId="30" xfId="0" applyFont="1" applyFill="1" applyBorder="1" applyAlignment="1">
      <alignment horizontal="center" vertical="center" wrapText="1"/>
    </xf>
    <xf numFmtId="0" fontId="4" fillId="5" borderId="0" xfId="0" applyFont="1" applyFill="1" applyBorder="1"/>
    <xf numFmtId="0" fontId="4" fillId="5" borderId="30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wrapText="1"/>
    </xf>
    <xf numFmtId="0" fontId="4" fillId="5" borderId="31" xfId="3" applyFont="1" applyFill="1" applyBorder="1" applyAlignment="1">
      <alignment horizontal="center"/>
    </xf>
    <xf numFmtId="0" fontId="4" fillId="5" borderId="1" xfId="3" applyFont="1" applyFill="1" applyBorder="1" applyAlignment="1">
      <alignment horizontal="center" vertical="center"/>
    </xf>
    <xf numFmtId="0" fontId="4" fillId="5" borderId="3" xfId="3" applyFont="1" applyFill="1" applyBorder="1" applyAlignment="1">
      <alignment horizontal="center" vertical="center"/>
    </xf>
    <xf numFmtId="0" fontId="60" fillId="5" borderId="4" xfId="3" applyFont="1" applyFill="1" applyBorder="1" applyAlignment="1">
      <alignment horizontal="center" vertical="center"/>
    </xf>
    <xf numFmtId="0" fontId="60" fillId="5" borderId="0" xfId="3" applyFont="1" applyFill="1" applyAlignment="1">
      <alignment horizontal="center" vertical="center"/>
    </xf>
    <xf numFmtId="0" fontId="60" fillId="5" borderId="2" xfId="3" applyFont="1" applyFill="1" applyBorder="1" applyAlignment="1">
      <alignment horizontal="center" vertical="center"/>
    </xf>
    <xf numFmtId="0" fontId="4" fillId="5" borderId="4" xfId="3" applyFont="1" applyFill="1" applyBorder="1" applyAlignment="1">
      <alignment horizontal="center" vertical="center"/>
    </xf>
    <xf numFmtId="0" fontId="4" fillId="5" borderId="0" xfId="3" applyFont="1" applyFill="1" applyAlignment="1">
      <alignment horizontal="center" vertical="center"/>
    </xf>
    <xf numFmtId="0" fontId="4" fillId="5" borderId="2" xfId="3" applyFont="1" applyFill="1" applyBorder="1" applyAlignment="1">
      <alignment horizontal="center" vertical="center"/>
    </xf>
    <xf numFmtId="0" fontId="4" fillId="5" borderId="0" xfId="3" applyFont="1" applyFill="1" applyAlignment="1">
      <alignment horizontal="center" vertical="center" wrapText="1"/>
    </xf>
    <xf numFmtId="0" fontId="1" fillId="0" borderId="2" xfId="3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4" fillId="5" borderId="0" xfId="3" applyFont="1" applyFill="1" applyAlignment="1">
      <alignment horizontal="left" vertical="center"/>
    </xf>
    <xf numFmtId="0" fontId="5" fillId="5" borderId="4" xfId="3" applyFont="1" applyFill="1" applyBorder="1" applyAlignment="1">
      <alignment horizontal="center" vertical="center"/>
    </xf>
    <xf numFmtId="0" fontId="5" fillId="5" borderId="2" xfId="3" applyFont="1" applyFill="1" applyBorder="1" applyAlignment="1">
      <alignment horizontal="center" vertical="center"/>
    </xf>
    <xf numFmtId="0" fontId="5" fillId="0" borderId="0" xfId="3" applyFont="1" applyAlignment="1">
      <alignment horizontal="left" vertical="center"/>
    </xf>
    <xf numFmtId="0" fontId="5" fillId="0" borderId="0" xfId="3" applyFont="1" applyAlignment="1">
      <alignment horizontal="left"/>
    </xf>
    <xf numFmtId="0" fontId="4" fillId="0" borderId="0" xfId="0" applyFont="1" applyAlignment="1">
      <alignment horizontal="left" vertical="center"/>
    </xf>
    <xf numFmtId="0" fontId="5" fillId="5" borderId="4" xfId="3" applyFont="1" applyFill="1" applyBorder="1" applyAlignment="1">
      <alignment horizontal="center" vertical="center" wrapText="1"/>
    </xf>
    <xf numFmtId="0" fontId="5" fillId="5" borderId="2" xfId="3" applyFont="1" applyFill="1" applyBorder="1" applyAlignment="1">
      <alignment horizontal="center" vertical="center" wrapText="1"/>
    </xf>
    <xf numFmtId="0" fontId="4" fillId="5" borderId="3" xfId="3" applyFont="1" applyFill="1" applyBorder="1" applyAlignment="1">
      <alignment horizontal="center"/>
    </xf>
    <xf numFmtId="0" fontId="5" fillId="5" borderId="0" xfId="3" applyFont="1" applyFill="1" applyAlignment="1">
      <alignment horizontal="left" vertical="center"/>
    </xf>
    <xf numFmtId="0" fontId="5" fillId="5" borderId="0" xfId="3" applyFont="1" applyFill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4" fillId="0" borderId="32" xfId="0" applyFont="1" applyFill="1" applyBorder="1" applyAlignment="1">
      <alignment horizontal="center"/>
    </xf>
    <xf numFmtId="0" fontId="4" fillId="0" borderId="0" xfId="7" applyFont="1" applyFill="1" applyBorder="1" applyAlignment="1">
      <alignment horizontal="left"/>
    </xf>
    <xf numFmtId="0" fontId="17" fillId="5" borderId="3" xfId="0" applyFont="1" applyFill="1" applyBorder="1" applyAlignment="1">
      <alignment horizontal="center"/>
    </xf>
    <xf numFmtId="0" fontId="17" fillId="5" borderId="1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36" fillId="5" borderId="4" xfId="0" applyFont="1" applyFill="1" applyBorder="1" applyAlignment="1">
      <alignment horizontal="center" vertical="center"/>
    </xf>
    <xf numFmtId="0" fontId="36" fillId="5" borderId="0" xfId="0" applyFont="1" applyFill="1" applyBorder="1" applyAlignment="1">
      <alignment horizontal="center" vertical="center"/>
    </xf>
    <xf numFmtId="0" fontId="36" fillId="5" borderId="2" xfId="0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vertical="center"/>
    </xf>
    <xf numFmtId="0" fontId="36" fillId="5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0" fontId="17" fillId="5" borderId="0" xfId="0" applyFont="1" applyFill="1" applyBorder="1" applyAlignment="1">
      <alignment horizontal="left"/>
    </xf>
    <xf numFmtId="0" fontId="17" fillId="5" borderId="31" xfId="0" applyFont="1" applyFill="1" applyBorder="1" applyAlignment="1">
      <alignment horizontal="center"/>
    </xf>
    <xf numFmtId="0" fontId="36" fillId="5" borderId="4" xfId="0" applyFont="1" applyFill="1" applyBorder="1" applyAlignment="1">
      <alignment horizontal="center" vertical="center" wrapText="1"/>
    </xf>
    <xf numFmtId="0" fontId="36" fillId="5" borderId="2" xfId="0" applyFont="1" applyFill="1" applyBorder="1" applyAlignment="1">
      <alignment horizontal="center" vertical="center" wrapText="1"/>
    </xf>
    <xf numFmtId="0" fontId="1" fillId="2" borderId="33" xfId="3" applyFont="1" applyFill="1" applyBorder="1" applyAlignment="1">
      <alignment horizontal="center" vertical="center" wrapText="1"/>
    </xf>
    <xf numFmtId="0" fontId="1" fillId="2" borderId="7" xfId="3" applyFont="1" applyFill="1" applyBorder="1" applyAlignment="1">
      <alignment horizontal="center" vertical="center" wrapText="1"/>
    </xf>
    <xf numFmtId="0" fontId="1" fillId="2" borderId="18" xfId="3" applyFont="1" applyFill="1" applyBorder="1" applyAlignment="1">
      <alignment horizontal="center" vertical="center" wrapText="1"/>
    </xf>
    <xf numFmtId="0" fontId="1" fillId="2" borderId="9" xfId="3" applyFont="1" applyFill="1" applyBorder="1" applyAlignment="1">
      <alignment horizontal="center" vertical="center" wrapText="1"/>
    </xf>
    <xf numFmtId="0" fontId="1" fillId="2" borderId="34" xfId="3" applyFont="1" applyFill="1" applyBorder="1" applyAlignment="1">
      <alignment horizontal="center" vertical="center" wrapText="1"/>
    </xf>
    <xf numFmtId="0" fontId="1" fillId="2" borderId="11" xfId="3" applyFont="1" applyFill="1" applyBorder="1" applyAlignment="1">
      <alignment horizontal="center" vertical="center" wrapText="1"/>
    </xf>
    <xf numFmtId="181" fontId="5" fillId="5" borderId="32" xfId="3" applyNumberFormat="1" applyFont="1" applyFill="1" applyBorder="1" applyAlignment="1">
      <alignment horizontal="center" vertical="center"/>
    </xf>
    <xf numFmtId="179" fontId="5" fillId="5" borderId="32" xfId="3" applyNumberFormat="1" applyFont="1" applyFill="1" applyBorder="1" applyAlignment="1">
      <alignment horizontal="center" vertical="center"/>
    </xf>
    <xf numFmtId="179" fontId="5" fillId="5" borderId="30" xfId="3" applyNumberFormat="1" applyFont="1" applyFill="1" applyBorder="1" applyAlignment="1">
      <alignment horizontal="center" vertical="center"/>
    </xf>
    <xf numFmtId="181" fontId="5" fillId="5" borderId="2" xfId="3" applyNumberFormat="1" applyFont="1" applyFill="1" applyBorder="1" applyAlignment="1">
      <alignment horizontal="center" vertical="center"/>
    </xf>
    <xf numFmtId="179" fontId="5" fillId="5" borderId="2" xfId="3" applyNumberFormat="1" applyFont="1" applyFill="1" applyBorder="1" applyAlignment="1">
      <alignment horizontal="center" vertical="center"/>
    </xf>
  </cellXfs>
  <cellStyles count="8">
    <cellStyle name="Normal 2" xfId="1" xr:uid="{EA2853F2-730B-4471-9C80-EDE07BE96E04}"/>
    <cellStyle name="Normal_STM4 inland data report2002_Thailand_rev" xfId="2" xr:uid="{668E52E9-20ED-46F5-A017-4420431E5046}"/>
    <cellStyle name="標準" xfId="0" builtinId="0"/>
    <cellStyle name="標準 2" xfId="3" xr:uid="{0079EB9E-4193-4979-9C10-AE90FADEF595}"/>
    <cellStyle name="標準 2 2" xfId="4" xr:uid="{1484CBA8-A6B1-4BB8-A07B-38592E65FF89}"/>
    <cellStyle name="標準 3" xfId="5" xr:uid="{C93D2C7B-5FCF-4826-842F-5A9DA6D1555D}"/>
    <cellStyle name="標準 4" xfId="6" xr:uid="{6326BBAF-E50E-481C-9A89-D53F0DFD076A}"/>
    <cellStyle name="標準_EANET経年変化" xfId="7" xr:uid="{7CAFF9DB-7A0D-4D5F-81F6-045199A0FBE1}"/>
  </cellStyles>
  <dxfs count="12"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</dxfs>
  <tableStyles count="4" defaultTableStyle="TableStyleMedium9" defaultPivotStyle="PivotStyleLight16">
    <tableStyle name="Warehouse Inventory" pivot="0" count="3" xr9:uid="{98219ECC-6937-4E17-9D7F-33D11E5C44C5}">
      <tableStyleElement type="wholeTable" dxfId="11"/>
      <tableStyleElement type="headerRow" dxfId="10"/>
      <tableStyleElement type="secondRowStripe" dxfId="9"/>
    </tableStyle>
    <tableStyle name="Warehouse Inventory 2" pivot="0" count="3" xr9:uid="{1930101B-9C6E-4817-87CA-99471E421206}">
      <tableStyleElement type="wholeTable" dxfId="8"/>
      <tableStyleElement type="headerRow" dxfId="7"/>
      <tableStyleElement type="secondRowStripe" dxfId="6"/>
    </tableStyle>
    <tableStyle name="Warehouse Inventory 2 2" pivot="0" count="3" xr9:uid="{1EA7003C-BD71-426A-B511-3383709A70ED}">
      <tableStyleElement type="wholeTable" dxfId="5"/>
      <tableStyleElement type="headerRow" dxfId="4"/>
      <tableStyleElement type="secondRowStripe" dxfId="3"/>
    </tableStyle>
    <tableStyle name="Warehouse Inventory 3" pivot="0" count="3" xr9:uid="{CC5502F6-5623-4851-9C65-7145345D2DA5}">
      <tableStyleElement type="wholeTable" dxfId="2"/>
      <tableStyleElement type="header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経年_プレゼン用2019!$AB$4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Lit>
              <c:formatCode>General</c:formatCode>
              <c:ptCount val="6"/>
              <c:pt idx="0">
                <c:v>2012</c:v>
              </c:pt>
              <c:pt idx="1">
                <c:v>2013</c:v>
              </c:pt>
              <c:pt idx="2">
                <c:v>2014</c:v>
              </c:pt>
              <c:pt idx="3">
                <c:v>2015</c:v>
              </c:pt>
              <c:pt idx="4">
                <c:v>2016</c:v>
              </c:pt>
              <c:pt idx="5">
                <c:v>2017</c:v>
              </c:pt>
            </c:numLit>
          </c:cat>
          <c:val>
            <c:numLit>
              <c:formatCode>General</c:formatCode>
              <c:ptCount val="6"/>
              <c:pt idx="0">
                <c:v>6.4125000000000001E-2</c:v>
              </c:pt>
              <c:pt idx="1">
                <c:v>0.27866666666666601</c:v>
              </c:pt>
              <c:pt idx="2">
                <c:v>0.60333333333333306</c:v>
              </c:pt>
              <c:pt idx="3">
                <c:v>0.217</c:v>
              </c:pt>
              <c:pt idx="4">
                <c:v>0.30449999999999899</c:v>
              </c:pt>
              <c:pt idx="5">
                <c:v>5.97499999999999E-2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2D9D-43E2-B2AB-49F2AD86B3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037551"/>
        <c:axId val="1"/>
      </c:lineChart>
      <c:catAx>
        <c:axId val="116603755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555873697606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6037551"/>
        <c:crosses val="autoZero"/>
        <c:crossBetween val="between"/>
        <c:majorUnit val="0.2"/>
        <c:minorUnit val="0.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9512288236697686"/>
          <c:y val="0.15860779499336777"/>
          <c:w val="0.98684920066809823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経年_プレゼン用2019!$AA$4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Lit>
              <c:formatCode>General</c:formatCode>
              <c:ptCount val="6"/>
              <c:pt idx="0">
                <c:v>2012</c:v>
              </c:pt>
              <c:pt idx="1">
                <c:v>2013</c:v>
              </c:pt>
              <c:pt idx="2">
                <c:v>2014</c:v>
              </c:pt>
              <c:pt idx="3">
                <c:v>2015</c:v>
              </c:pt>
              <c:pt idx="4">
                <c:v>2016</c:v>
              </c:pt>
              <c:pt idx="5">
                <c:v>2017</c:v>
              </c:pt>
            </c:numLit>
          </c:cat>
          <c:val>
            <c:numLit>
              <c:formatCode>General</c:formatCode>
              <c:ptCount val="6"/>
              <c:pt idx="0">
                <c:v>8.0749999999999905E-2</c:v>
              </c:pt>
              <c:pt idx="1">
                <c:v>5.4166666666666599E-2</c:v>
              </c:pt>
              <c:pt idx="2">
                <c:v>6.1758333333333297E-2</c:v>
              </c:pt>
              <c:pt idx="3">
                <c:v>8.9499999999999899E-2</c:v>
              </c:pt>
              <c:pt idx="4">
                <c:v>0.1045</c:v>
              </c:pt>
              <c:pt idx="5">
                <c:v>6.9000000000000006E-2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553-47FB-9E70-D26D4F1494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034671"/>
        <c:axId val="1"/>
      </c:lineChart>
      <c:catAx>
        <c:axId val="116603467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14000000000000001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359835462308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_);[Red]\(#,##0.0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6034671"/>
        <c:crosses val="autoZero"/>
        <c:crossBetween val="between"/>
        <c:majorUnit val="2.0000000000000004E-2"/>
        <c:minorUnit val="2.0000000000000004E-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9353141036627788"/>
          <c:y val="0.15860779499336777"/>
          <c:w val="0.98667426174801132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経年_プレゼン用2019!$X$4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Lit>
              <c:formatCode>General</c:formatCode>
              <c:ptCount val="6"/>
              <c:pt idx="0">
                <c:v>2012</c:v>
              </c:pt>
              <c:pt idx="1">
                <c:v>2013</c:v>
              </c:pt>
              <c:pt idx="2">
                <c:v>2014</c:v>
              </c:pt>
              <c:pt idx="3">
                <c:v>2015</c:v>
              </c:pt>
              <c:pt idx="4">
                <c:v>2016</c:v>
              </c:pt>
              <c:pt idx="5">
                <c:v>2017</c:v>
              </c:pt>
            </c:numLit>
          </c:cat>
          <c:val>
            <c:numLit>
              <c:formatCode>General</c:formatCode>
              <c:ptCount val="6"/>
              <c:pt idx="0">
                <c:v>6.46142870101278</c:v>
              </c:pt>
              <c:pt idx="1">
                <c:v>5.7403887067310198</c:v>
              </c:pt>
              <c:pt idx="2">
                <c:v>5.8430412971668497</c:v>
              </c:pt>
              <c:pt idx="3">
                <c:v>5.8129524191169404</c:v>
              </c:pt>
              <c:pt idx="4">
                <c:v>5.9499488315950204</c:v>
              </c:pt>
              <c:pt idx="5">
                <c:v>6.0441657201231003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AF6-48B2-907F-CCEA5324CC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040431"/>
        <c:axId val="1"/>
      </c:lineChart>
      <c:catAx>
        <c:axId val="116604043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"/>
          <c:min val="5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270510541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6040431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3979002624671916"/>
          <c:w val="0.91602874808434165"/>
          <c:h val="0.2822682245364490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経年_プレゼン用2019!$X$15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Lit>
              <c:formatCode>General</c:formatCode>
              <c:ptCount val="20"/>
              <c:pt idx="0">
                <c:v>2001</c:v>
              </c:pt>
              <c:pt idx="1">
                <c:v>2002</c:v>
              </c:pt>
              <c:pt idx="2">
                <c:v>2003</c:v>
              </c:pt>
              <c:pt idx="3">
                <c:v>2004</c:v>
              </c:pt>
              <c:pt idx="4">
                <c:v>2005</c:v>
              </c:pt>
              <c:pt idx="5">
                <c:v>2006</c:v>
              </c:pt>
              <c:pt idx="6">
                <c:v>2007</c:v>
              </c:pt>
              <c:pt idx="7">
                <c:v>2008</c:v>
              </c:pt>
              <c:pt idx="8">
                <c:v>2009</c:v>
              </c:pt>
              <c:pt idx="9">
                <c:v>2010</c:v>
              </c:pt>
              <c:pt idx="10">
                <c:v>2011</c:v>
              </c:pt>
              <c:pt idx="11">
                <c:v>2012</c:v>
              </c:pt>
              <c:pt idx="12">
                <c:v>2013</c:v>
              </c:pt>
              <c:pt idx="13">
                <c:v>2014</c:v>
              </c:pt>
              <c:pt idx="14">
                <c:v>2015</c:v>
              </c:pt>
              <c:pt idx="15">
                <c:v>2016</c:v>
              </c:pt>
              <c:pt idx="16">
                <c:v>2017</c:v>
              </c:pt>
              <c:pt idx="17">
                <c:v>2018</c:v>
              </c:pt>
              <c:pt idx="18">
                <c:v>2019</c:v>
              </c:pt>
              <c:pt idx="19">
                <c:v>2020</c:v>
              </c:pt>
            </c:numLit>
          </c:cat>
          <c:val>
            <c:numLit>
              <c:formatCode>General</c:formatCode>
              <c:ptCount val="20"/>
              <c:pt idx="0">
                <c:v>7.4962158093157498</c:v>
              </c:pt>
              <c:pt idx="1">
                <c:v>6.1193817645973496</c:v>
              </c:pt>
              <c:pt idx="2">
                <c:v>6.5535403586574903</c:v>
              </c:pt>
              <c:pt idx="3">
                <c:v>6.3388696396602002</c:v>
              </c:pt>
              <c:pt idx="4">
                <c:v>6.0374398085748204</c:v>
              </c:pt>
              <c:pt idx="5">
                <c:v>6.3558850142157901</c:v>
              </c:pt>
              <c:pt idx="6">
                <c:v>6.2359176239746201</c:v>
              </c:pt>
              <c:pt idx="7">
                <c:v>5.4179094625146202</c:v>
              </c:pt>
              <c:pt idx="8">
                <c:v>5.8357544660653096</c:v>
              </c:pt>
              <c:pt idx="9">
                <c:v>5.7599514306717197</c:v>
              </c:pt>
              <c:pt idx="10">
                <c:v>5.2474324553643203</c:v>
              </c:pt>
              <c:pt idx="11">
                <c:v>5.4681924779720896</c:v>
              </c:pt>
              <c:pt idx="12">
                <c:v>6.0272322438319499</c:v>
              </c:pt>
              <c:pt idx="13">
                <c:v>5.4069970860162799</c:v>
              </c:pt>
              <c:pt idx="14">
                <c:v>6.4779485067447702</c:v>
              </c:pt>
              <c:pt idx="15">
                <c:v>6.4915363360072904</c:v>
              </c:pt>
              <c:pt idx="16">
                <c:v>6.47629119151562</c:v>
              </c:pt>
              <c:pt idx="17">
                <c:v>6.7363010223049402</c:v>
              </c:pt>
              <c:pt idx="18">
                <c:v>6.44424382071516</c:v>
              </c:pt>
              <c:pt idx="19">
                <c:v>6.61194703628661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C4E-4CCB-AA04-450AD8FDB7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046191"/>
        <c:axId val="1"/>
      </c:lineChart>
      <c:catAx>
        <c:axId val="116604619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5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270510541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6046191"/>
        <c:crosses val="autoZero"/>
        <c:crossBetween val="between"/>
        <c:maj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3979002624671916"/>
          <c:w val="0.91602874808434165"/>
          <c:h val="0.2822682245364490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経年_プレゼン用2019!$AA$15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Lit>
              <c:formatCode>General</c:formatCode>
              <c:ptCount val="20"/>
              <c:pt idx="0">
                <c:v>2001</c:v>
              </c:pt>
              <c:pt idx="1">
                <c:v>2002</c:v>
              </c:pt>
              <c:pt idx="2">
                <c:v>2003</c:v>
              </c:pt>
              <c:pt idx="3">
                <c:v>2004</c:v>
              </c:pt>
              <c:pt idx="4">
                <c:v>2005</c:v>
              </c:pt>
              <c:pt idx="5">
                <c:v>2006</c:v>
              </c:pt>
              <c:pt idx="6">
                <c:v>2007</c:v>
              </c:pt>
              <c:pt idx="7">
                <c:v>2008</c:v>
              </c:pt>
              <c:pt idx="8">
                <c:v>2009</c:v>
              </c:pt>
              <c:pt idx="9">
                <c:v>2010</c:v>
              </c:pt>
              <c:pt idx="10">
                <c:v>2011</c:v>
              </c:pt>
              <c:pt idx="11">
                <c:v>2012</c:v>
              </c:pt>
              <c:pt idx="12">
                <c:v>2013</c:v>
              </c:pt>
              <c:pt idx="13">
                <c:v>2014</c:v>
              </c:pt>
              <c:pt idx="14">
                <c:v>2015</c:v>
              </c:pt>
              <c:pt idx="15">
                <c:v>2016</c:v>
              </c:pt>
              <c:pt idx="16">
                <c:v>2017</c:v>
              </c:pt>
              <c:pt idx="17">
                <c:v>2018</c:v>
              </c:pt>
              <c:pt idx="18">
                <c:v>2019</c:v>
              </c:pt>
              <c:pt idx="19">
                <c:v>2020</c:v>
              </c:pt>
            </c:numLit>
          </c:cat>
          <c:val>
            <c:numLit>
              <c:formatCode>General</c:formatCode>
              <c:ptCount val="20"/>
              <c:pt idx="0">
                <c:v>26.05</c:v>
              </c:pt>
              <c:pt idx="1">
                <c:v>26.355</c:v>
              </c:pt>
              <c:pt idx="2">
                <c:v>23.2075</c:v>
              </c:pt>
              <c:pt idx="3">
                <c:v>25.72</c:v>
              </c:pt>
              <c:pt idx="4">
                <c:v>28.12</c:v>
              </c:pt>
              <c:pt idx="5">
                <c:v>32.65</c:v>
              </c:pt>
              <c:pt idx="6">
                <c:v>37.1875</c:v>
              </c:pt>
              <c:pt idx="7">
                <c:v>33.257499999999901</c:v>
              </c:pt>
              <c:pt idx="8">
                <c:v>29.272499999999901</c:v>
              </c:pt>
              <c:pt idx="9">
                <c:v>34.5474999999999</c:v>
              </c:pt>
              <c:pt idx="10">
                <c:v>39.629999999999903</c:v>
              </c:pt>
              <c:pt idx="11">
                <c:v>40.784999999999897</c:v>
              </c:pt>
              <c:pt idx="12">
                <c:v>20.74</c:v>
              </c:pt>
              <c:pt idx="13">
                <c:v>34.934999999999903</c:v>
              </c:pt>
              <c:pt idx="14">
                <c:v>29.41</c:v>
              </c:pt>
              <c:pt idx="15">
                <c:v>28.5975</c:v>
              </c:pt>
              <c:pt idx="16">
                <c:v>27.27</c:v>
              </c:pt>
              <c:pt idx="17">
                <c:v>26.037500000000001</c:v>
              </c:pt>
              <c:pt idx="18">
                <c:v>26.534999999999901</c:v>
              </c:pt>
              <c:pt idx="19">
                <c:v>24.03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86AD-4D77-882E-2AA47D22D8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030831"/>
        <c:axId val="1"/>
      </c:lineChart>
      <c:catAx>
        <c:axId val="116603083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6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359835462308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6030831"/>
        <c:crosses val="autoZero"/>
        <c:crossBetween val="between"/>
        <c:majorUnit val="10"/>
        <c:minorUnit val="10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9353141036627788"/>
          <c:y val="0.14247819828972991"/>
          <c:w val="0.98667426174801132"/>
          <c:h val="0.27420342618463012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経年_プレゼン用2019!$AB$15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Lit>
              <c:formatCode>General</c:formatCode>
              <c:ptCount val="20"/>
              <c:pt idx="0">
                <c:v>2001</c:v>
              </c:pt>
              <c:pt idx="1">
                <c:v>2002</c:v>
              </c:pt>
              <c:pt idx="2">
                <c:v>2003</c:v>
              </c:pt>
              <c:pt idx="3">
                <c:v>2004</c:v>
              </c:pt>
              <c:pt idx="4">
                <c:v>2005</c:v>
              </c:pt>
              <c:pt idx="5">
                <c:v>2006</c:v>
              </c:pt>
              <c:pt idx="6">
                <c:v>2007</c:v>
              </c:pt>
              <c:pt idx="7">
                <c:v>2008</c:v>
              </c:pt>
              <c:pt idx="8">
                <c:v>2009</c:v>
              </c:pt>
              <c:pt idx="9">
                <c:v>2010</c:v>
              </c:pt>
              <c:pt idx="10">
                <c:v>2011</c:v>
              </c:pt>
              <c:pt idx="11">
                <c:v>2012</c:v>
              </c:pt>
              <c:pt idx="12">
                <c:v>2013</c:v>
              </c:pt>
              <c:pt idx="13">
                <c:v>2014</c:v>
              </c:pt>
              <c:pt idx="14">
                <c:v>2015</c:v>
              </c:pt>
              <c:pt idx="15">
                <c:v>2016</c:v>
              </c:pt>
              <c:pt idx="16">
                <c:v>2017</c:v>
              </c:pt>
              <c:pt idx="17">
                <c:v>2018</c:v>
              </c:pt>
              <c:pt idx="18">
                <c:v>2019</c:v>
              </c:pt>
              <c:pt idx="19">
                <c:v>2020</c:v>
              </c:pt>
            </c:numLit>
          </c:cat>
          <c:val>
            <c:numLit>
              <c:formatCode>General</c:formatCode>
              <c:ptCount val="20"/>
              <c:pt idx="0">
                <c:v>7.6749999999999901</c:v>
              </c:pt>
              <c:pt idx="1">
                <c:v>7.9874999999999901</c:v>
              </c:pt>
              <c:pt idx="2">
                <c:v>5.15749999999999</c:v>
              </c:pt>
              <c:pt idx="3">
                <c:v>7.9424999999999901</c:v>
              </c:pt>
              <c:pt idx="4">
                <c:v>8.16</c:v>
              </c:pt>
              <c:pt idx="5">
                <c:v>9.5299999999999905</c:v>
              </c:pt>
              <c:pt idx="6">
                <c:v>10.210000000000001</c:v>
              </c:pt>
              <c:pt idx="7">
                <c:v>12.7775</c:v>
              </c:pt>
              <c:pt idx="8">
                <c:v>8.2925000000000004</c:v>
              </c:pt>
              <c:pt idx="9">
                <c:v>10.62</c:v>
              </c:pt>
              <c:pt idx="10">
                <c:v>15.1533333333333</c:v>
              </c:pt>
              <c:pt idx="11">
                <c:v>9.8799999999999901</c:v>
              </c:pt>
              <c:pt idx="12">
                <c:v>3.9324999999999899</c:v>
              </c:pt>
              <c:pt idx="13">
                <c:v>14.2974999999999</c:v>
              </c:pt>
              <c:pt idx="14">
                <c:v>10.09</c:v>
              </c:pt>
              <c:pt idx="15">
                <c:v>11.72</c:v>
              </c:pt>
              <c:pt idx="16">
                <c:v>11.835000000000001</c:v>
              </c:pt>
              <c:pt idx="17">
                <c:v>7.2474999999999898</c:v>
              </c:pt>
              <c:pt idx="18">
                <c:v>10.7575</c:v>
              </c:pt>
              <c:pt idx="19">
                <c:v>9.9949999999999992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186F-4B01-ABD4-2263F6C1C1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058191"/>
        <c:axId val="1"/>
      </c:lineChart>
      <c:catAx>
        <c:axId val="116605819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555873697606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6058191"/>
        <c:crosses val="autoZero"/>
        <c:crossBetween val="between"/>
        <c:majorUnit val="5"/>
        <c:minorUnit val="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9512288236697686"/>
          <c:y val="0.15860779499336777"/>
          <c:w val="0.98684920066809823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経年_プレゼン用2019!$X$37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Lit>
              <c:formatCode>General</c:formatCode>
              <c:ptCount val="20"/>
              <c:pt idx="0">
                <c:v>#N/A</c:v>
              </c:pt>
              <c:pt idx="1">
                <c:v>#N/A</c:v>
              </c:pt>
              <c:pt idx="2">
                <c:v>#N/A</c:v>
              </c:pt>
              <c:pt idx="3">
                <c:v>2001</c:v>
              </c:pt>
              <c:pt idx="4">
                <c:v>2002</c:v>
              </c:pt>
              <c:pt idx="5">
                <c:v>2003</c:v>
              </c:pt>
              <c:pt idx="6">
                <c:v>2004</c:v>
              </c:pt>
              <c:pt idx="7">
                <c:v>2005</c:v>
              </c:pt>
              <c:pt idx="8">
                <c:v>2006</c:v>
              </c:pt>
              <c:pt idx="9">
                <c:v>2007</c:v>
              </c:pt>
              <c:pt idx="10">
                <c:v>2008</c:v>
              </c:pt>
              <c:pt idx="11">
                <c:v>2009</c:v>
              </c:pt>
              <c:pt idx="12">
                <c:v>2010</c:v>
              </c:pt>
              <c:pt idx="13">
                <c:v>2011</c:v>
              </c:pt>
              <c:pt idx="14">
                <c:v>2012</c:v>
              </c:pt>
              <c:pt idx="15">
                <c:v>2013</c:v>
              </c:pt>
              <c:pt idx="16">
                <c:v>2014</c:v>
              </c:pt>
              <c:pt idx="17">
                <c:v>2015</c:v>
              </c:pt>
              <c:pt idx="18">
                <c:v>2016</c:v>
              </c:pt>
              <c:pt idx="19">
                <c:v>2017</c:v>
              </c:pt>
            </c:numLit>
          </c:cat>
          <c:val>
            <c:numLit>
              <c:formatCode>General</c:formatCode>
              <c:ptCount val="20"/>
              <c:pt idx="0">
                <c:v>0</c:v>
              </c:pt>
              <c:pt idx="1">
                <c:v>0</c:v>
              </c:pt>
              <c:pt idx="2">
                <c:v>#N/A</c:v>
              </c:pt>
              <c:pt idx="3">
                <c:v>7.2101717075114697</c:v>
              </c:pt>
              <c:pt idx="4">
                <c:v>7.3932118350629903</c:v>
              </c:pt>
              <c:pt idx="5">
                <c:v>6.7348725021354197</c:v>
              </c:pt>
              <c:pt idx="6">
                <c:v>7.3434274688686703</c:v>
              </c:pt>
              <c:pt idx="7">
                <c:v>6.7319846654304802</c:v>
              </c:pt>
              <c:pt idx="8">
                <c:v>6.8117781908295596</c:v>
              </c:pt>
              <c:pt idx="9">
                <c:v>7.0723541664682097</c:v>
              </c:pt>
              <c:pt idx="10">
                <c:v>6.7252559975106703</c:v>
              </c:pt>
              <c:pt idx="11">
                <c:v>6.7222717581279001</c:v>
              </c:pt>
              <c:pt idx="12">
                <c:v>6.6295596454765802</c:v>
              </c:pt>
              <c:pt idx="13">
                <c:v>6.7809892131550198</c:v>
              </c:pt>
              <c:pt idx="14">
                <c:v>6.9382010184876597</c:v>
              </c:pt>
              <c:pt idx="15">
                <c:v>6.8038164291227998</c:v>
              </c:pt>
              <c:pt idx="16">
                <c:v>7.1788923762572399</c:v>
              </c:pt>
              <c:pt idx="17">
                <c:v>7.0081210870024604</c:v>
              </c:pt>
              <c:pt idx="18">
                <c:v>6.6453396572529098</c:v>
              </c:pt>
              <c:pt idx="19">
                <c:v>7.08133543660737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363-4E45-8976-D624C781CC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051951"/>
        <c:axId val="1"/>
      </c:lineChart>
      <c:catAx>
        <c:axId val="116605195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270510541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6051951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3979002624671916"/>
          <c:w val="0.91602874808434165"/>
          <c:h val="0.2822682245364490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経年_プレゼン用2019!$AA$37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Lit>
              <c:formatCode>General</c:formatCode>
              <c:ptCount val="20"/>
              <c:pt idx="0">
                <c:v>#N/A</c:v>
              </c:pt>
              <c:pt idx="1">
                <c:v>#N/A</c:v>
              </c:pt>
              <c:pt idx="2">
                <c:v>#N/A</c:v>
              </c:pt>
              <c:pt idx="3">
                <c:v>2001</c:v>
              </c:pt>
              <c:pt idx="4">
                <c:v>2002</c:v>
              </c:pt>
              <c:pt idx="5">
                <c:v>2003</c:v>
              </c:pt>
              <c:pt idx="6">
                <c:v>2004</c:v>
              </c:pt>
              <c:pt idx="7">
                <c:v>2005</c:v>
              </c:pt>
              <c:pt idx="8">
                <c:v>2006</c:v>
              </c:pt>
              <c:pt idx="9">
                <c:v>2007</c:v>
              </c:pt>
              <c:pt idx="10">
                <c:v>2008</c:v>
              </c:pt>
              <c:pt idx="11">
                <c:v>2009</c:v>
              </c:pt>
              <c:pt idx="12">
                <c:v>2010</c:v>
              </c:pt>
              <c:pt idx="13">
                <c:v>2011</c:v>
              </c:pt>
              <c:pt idx="14">
                <c:v>2012</c:v>
              </c:pt>
              <c:pt idx="15">
                <c:v>2013</c:v>
              </c:pt>
              <c:pt idx="16">
                <c:v>2014</c:v>
              </c:pt>
              <c:pt idx="17">
                <c:v>2015</c:v>
              </c:pt>
              <c:pt idx="18">
                <c:v>2016</c:v>
              </c:pt>
              <c:pt idx="19">
                <c:v>2017</c:v>
              </c:pt>
            </c:numLit>
          </c:cat>
          <c:val>
            <c:numLit>
              <c:formatCode>General</c:formatCode>
              <c:ptCount val="20"/>
              <c:pt idx="0">
                <c:v>#N/A</c:v>
              </c:pt>
              <c:pt idx="1">
                <c:v>0</c:v>
              </c:pt>
              <c:pt idx="2">
                <c:v>0</c:v>
              </c:pt>
              <c:pt idx="3">
                <c:v>1.425</c:v>
              </c:pt>
              <c:pt idx="4">
                <c:v>4.665</c:v>
              </c:pt>
              <c:pt idx="5">
                <c:v>2.68</c:v>
              </c:pt>
              <c:pt idx="6">
                <c:v>2.68</c:v>
              </c:pt>
              <c:pt idx="7">
                <c:v>2.0699999999999901</c:v>
              </c:pt>
              <c:pt idx="8">
                <c:v>2.4575</c:v>
              </c:pt>
              <c:pt idx="9">
                <c:v>2.67</c:v>
              </c:pt>
              <c:pt idx="10">
                <c:v>4.49027990555052</c:v>
              </c:pt>
              <c:pt idx="11">
                <c:v>3.13499999999999</c:v>
              </c:pt>
              <c:pt idx="12">
                <c:v>2.7025000000000001</c:v>
              </c:pt>
              <c:pt idx="13">
                <c:v>2.59499999999999</c:v>
              </c:pt>
              <c:pt idx="14">
                <c:v>2.915</c:v>
              </c:pt>
              <c:pt idx="15">
                <c:v>2.71</c:v>
              </c:pt>
              <c:pt idx="16">
                <c:v>3.7124999999999901</c:v>
              </c:pt>
              <c:pt idx="17">
                <c:v>3.9874999999999998</c:v>
              </c:pt>
              <c:pt idx="18">
                <c:v>2.3849999999999998</c:v>
              </c:pt>
              <c:pt idx="19">
                <c:v>3.1675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9C3-4EFD-A1F8-0E0DE055DD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055791"/>
        <c:axId val="1"/>
      </c:lineChart>
      <c:catAx>
        <c:axId val="116605579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359835462308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6055791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9353141036627788"/>
          <c:y val="0.14247819828972991"/>
          <c:w val="0.98667426174801132"/>
          <c:h val="0.27420342618463012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経年_プレゼン用2019!$AB$37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Lit>
              <c:formatCode>General</c:formatCode>
              <c:ptCount val="20"/>
              <c:pt idx="0">
                <c:v>#N/A</c:v>
              </c:pt>
              <c:pt idx="1">
                <c:v>#N/A</c:v>
              </c:pt>
              <c:pt idx="2">
                <c:v>#N/A</c:v>
              </c:pt>
              <c:pt idx="3">
                <c:v>2001</c:v>
              </c:pt>
              <c:pt idx="4">
                <c:v>2002</c:v>
              </c:pt>
              <c:pt idx="5">
                <c:v>2003</c:v>
              </c:pt>
              <c:pt idx="6">
                <c:v>2004</c:v>
              </c:pt>
              <c:pt idx="7">
                <c:v>2005</c:v>
              </c:pt>
              <c:pt idx="8">
                <c:v>2006</c:v>
              </c:pt>
              <c:pt idx="9">
                <c:v>2007</c:v>
              </c:pt>
              <c:pt idx="10">
                <c:v>2008</c:v>
              </c:pt>
              <c:pt idx="11">
                <c:v>2009</c:v>
              </c:pt>
              <c:pt idx="12">
                <c:v>2010</c:v>
              </c:pt>
              <c:pt idx="13">
                <c:v>2011</c:v>
              </c:pt>
              <c:pt idx="14">
                <c:v>2012</c:v>
              </c:pt>
              <c:pt idx="15">
                <c:v>2013</c:v>
              </c:pt>
              <c:pt idx="16">
                <c:v>2014</c:v>
              </c:pt>
              <c:pt idx="17">
                <c:v>2015</c:v>
              </c:pt>
              <c:pt idx="18">
                <c:v>2016</c:v>
              </c:pt>
              <c:pt idx="19">
                <c:v>2017</c:v>
              </c:pt>
            </c:numLit>
          </c:cat>
          <c:val>
            <c:numLit>
              <c:formatCode>General</c:formatCode>
              <c:ptCount val="20"/>
              <c:pt idx="0">
                <c:v>#N/A</c:v>
              </c:pt>
              <c:pt idx="1">
                <c:v>0</c:v>
              </c:pt>
              <c:pt idx="2">
                <c:v>0</c:v>
              </c:pt>
              <c:pt idx="3">
                <c:v>1.2975000000000001</c:v>
              </c:pt>
              <c:pt idx="4">
                <c:v>6.6550000000000002</c:v>
              </c:pt>
              <c:pt idx="5">
                <c:v>5.0225</c:v>
              </c:pt>
              <c:pt idx="6">
                <c:v>7.8250000000000002</c:v>
              </c:pt>
              <c:pt idx="7">
                <c:v>2.8250000000000002</c:v>
              </c:pt>
              <c:pt idx="8">
                <c:v>2.5225</c:v>
              </c:pt>
              <c:pt idx="9">
                <c:v>2.67</c:v>
              </c:pt>
              <c:pt idx="10">
                <c:v>2.67</c:v>
              </c:pt>
              <c:pt idx="11">
                <c:v>2.67</c:v>
              </c:pt>
              <c:pt idx="12">
                <c:v>3.69999999999999</c:v>
              </c:pt>
              <c:pt idx="13">
                <c:v>2.8925000000000001</c:v>
              </c:pt>
              <c:pt idx="14">
                <c:v>3.4550000000000001</c:v>
              </c:pt>
              <c:pt idx="15">
                <c:v>3.415</c:v>
              </c:pt>
              <c:pt idx="16">
                <c:v>3.5325000000000002</c:v>
              </c:pt>
              <c:pt idx="17">
                <c:v>3.1724999999999999</c:v>
              </c:pt>
              <c:pt idx="18">
                <c:v>2.6124999999999998</c:v>
              </c:pt>
              <c:pt idx="19">
                <c:v>3.33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021-4A52-AB0C-7B912C896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053391"/>
        <c:axId val="1"/>
      </c:lineChart>
      <c:catAx>
        <c:axId val="116605339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555873697606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6053391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9512288236697686"/>
          <c:y val="0.15860779499336777"/>
          <c:w val="0.98684920066809823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経年_プレゼン用2019!$X$59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20"/>
              <c:pt idx="0">
                <c:v>2023</c:v>
              </c:pt>
              <c:pt idx="2">
                <c:v>Table 6.5.4 Annual mean values of each parameters from 2001 to 2023 at Jiwozi River  (China)</c:v>
              </c:pt>
              <c:pt idx="6">
                <c:v>2001</c:v>
              </c:pt>
              <c:pt idx="7">
                <c:v>2002</c:v>
              </c:pt>
              <c:pt idx="8">
                <c:v>2003</c:v>
              </c:pt>
              <c:pt idx="9">
                <c:v>2004</c:v>
              </c:pt>
              <c:pt idx="10">
                <c:v>2005</c:v>
              </c:pt>
              <c:pt idx="11">
                <c:v>2006</c:v>
              </c:pt>
              <c:pt idx="12">
                <c:v>2007</c:v>
              </c:pt>
              <c:pt idx="13">
                <c:v>2008</c:v>
              </c:pt>
              <c:pt idx="14">
                <c:v>2009</c:v>
              </c:pt>
              <c:pt idx="15">
                <c:v>2010</c:v>
              </c:pt>
              <c:pt idx="16">
                <c:v>2011</c:v>
              </c:pt>
              <c:pt idx="17">
                <c:v>2012</c:v>
              </c:pt>
              <c:pt idx="18">
                <c:v>2013</c:v>
              </c:pt>
              <c:pt idx="19">
                <c:v>2014</c:v>
              </c:pt>
            </c:strLit>
          </c:cat>
          <c:val>
            <c:numLit>
              <c:formatCode>General</c:formatCode>
              <c:ptCount val="20"/>
              <c:pt idx="0">
                <c:v>7.4139944937476097</c:v>
              </c:pt>
              <c:pt idx="1">
                <c:v>#N/A</c:v>
              </c:pt>
              <c:pt idx="2">
                <c:v>#N/A</c:v>
              </c:pt>
              <c:pt idx="3">
                <c:v>0</c:v>
              </c:pt>
              <c:pt idx="4">
                <c:v>0</c:v>
              </c:pt>
              <c:pt idx="5">
                <c:v>#N/A</c:v>
              </c:pt>
              <c:pt idx="6">
                <c:v>7.1062219665467303</c:v>
              </c:pt>
              <c:pt idx="7">
                <c:v>7.60142639613579</c:v>
              </c:pt>
              <c:pt idx="8">
                <c:v>7.5448205388439602</c:v>
              </c:pt>
              <c:pt idx="9">
                <c:v>7.2016387401309396</c:v>
              </c:pt>
              <c:pt idx="10">
                <c:v>6.9867800460546903</c:v>
              </c:pt>
              <c:pt idx="11">
                <c:v>6.7950931341140999</c:v>
              </c:pt>
              <c:pt idx="12">
                <c:v>7.31564453672779</c:v>
              </c:pt>
              <c:pt idx="13">
                <c:v>7.0541450906849104</c:v>
              </c:pt>
              <c:pt idx="14">
                <c:v>6.98301900486309</c:v>
              </c:pt>
              <c:pt idx="15">
                <c:v>7.3330489639984098</c:v>
              </c:pt>
              <c:pt idx="16">
                <c:v>6.8495516758190602</c:v>
              </c:pt>
              <c:pt idx="17">
                <c:v>6.8321985999439603</c:v>
              </c:pt>
              <c:pt idx="18">
                <c:v>6.8628104941922903</c:v>
              </c:pt>
              <c:pt idx="19">
                <c:v>7.04738409968519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FBA7-44D0-879D-D925086A77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060111"/>
        <c:axId val="1"/>
      </c:lineChart>
      <c:catAx>
        <c:axId val="116606011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270510541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6060111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3979002624671916"/>
          <c:w val="0.91602874808434165"/>
          <c:h val="0.2822682245364490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経年_プレゼン用2019!$AA$59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20"/>
              <c:pt idx="0">
                <c:v>2023</c:v>
              </c:pt>
              <c:pt idx="2">
                <c:v>Table 6.5.4 Annual mean values of each parameters from 2001 to 2023 at Jiwozi River  (China)</c:v>
              </c:pt>
              <c:pt idx="6">
                <c:v>2001</c:v>
              </c:pt>
              <c:pt idx="7">
                <c:v>2002</c:v>
              </c:pt>
              <c:pt idx="8">
                <c:v>2003</c:v>
              </c:pt>
              <c:pt idx="9">
                <c:v>2004</c:v>
              </c:pt>
              <c:pt idx="10">
                <c:v>2005</c:v>
              </c:pt>
              <c:pt idx="11">
                <c:v>2006</c:v>
              </c:pt>
              <c:pt idx="12">
                <c:v>2007</c:v>
              </c:pt>
              <c:pt idx="13">
                <c:v>2008</c:v>
              </c:pt>
              <c:pt idx="14">
                <c:v>2009</c:v>
              </c:pt>
              <c:pt idx="15">
                <c:v>2010</c:v>
              </c:pt>
              <c:pt idx="16">
                <c:v>2011</c:v>
              </c:pt>
              <c:pt idx="17">
                <c:v>2012</c:v>
              </c:pt>
              <c:pt idx="18">
                <c:v>2013</c:v>
              </c:pt>
              <c:pt idx="19">
                <c:v>2014</c:v>
              </c:pt>
            </c:strLit>
          </c:cat>
          <c:val>
            <c:numLit>
              <c:formatCode>General</c:formatCode>
              <c:ptCount val="20"/>
              <c:pt idx="0">
                <c:v>5.48</c:v>
              </c:pt>
              <c:pt idx="1">
                <c:v>#N/A</c:v>
              </c:pt>
              <c:pt idx="2">
                <c:v>#N/A</c:v>
              </c:pt>
              <c:pt idx="3">
                <c:v>#N/A</c:v>
              </c:pt>
              <c:pt idx="4">
                <c:v>0</c:v>
              </c:pt>
              <c:pt idx="5">
                <c:v>0</c:v>
              </c:pt>
              <c:pt idx="6">
                <c:v>10.0262499999999</c:v>
              </c:pt>
              <c:pt idx="7">
                <c:v>12.155666666666599</c:v>
              </c:pt>
              <c:pt idx="8">
                <c:v>11.442500000000001</c:v>
              </c:pt>
              <c:pt idx="9">
                <c:v>11.68</c:v>
              </c:pt>
              <c:pt idx="10">
                <c:v>15.309249999999899</c:v>
              </c:pt>
              <c:pt idx="11">
                <c:v>11.8014999999999</c:v>
              </c:pt>
              <c:pt idx="12">
                <c:v>16.675000000000001</c:v>
              </c:pt>
              <c:pt idx="13">
                <c:v>13.916749999999899</c:v>
              </c:pt>
              <c:pt idx="14">
                <c:v>15.5063</c:v>
              </c:pt>
              <c:pt idx="15">
                <c:v>13.9217499999999</c:v>
              </c:pt>
              <c:pt idx="16">
                <c:v>12.893999999999901</c:v>
              </c:pt>
              <c:pt idx="17">
                <c:v>12.9689999999999</c:v>
              </c:pt>
              <c:pt idx="18">
                <c:v>15.007499999999901</c:v>
              </c:pt>
              <c:pt idx="19">
                <c:v>15.8487499999999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2055-4685-A5BD-C6E1587C9B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31759"/>
        <c:axId val="1"/>
      </c:lineChart>
      <c:catAx>
        <c:axId val="115603175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31759"/>
        <c:crosses val="autoZero"/>
        <c:crossBetween val="between"/>
        <c:majorUnit val="5"/>
        <c:minorUnit val="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4247819828972991"/>
          <c:w val="0.98603096760555942"/>
          <c:h val="0.27420342618463012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経年_プレゼン用2019!$AB$59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20"/>
              <c:pt idx="0">
                <c:v>2023</c:v>
              </c:pt>
              <c:pt idx="2">
                <c:v>Table 6.5.4 Annual mean values of each parameters from 2001 to 2023 at Jiwozi River  (China)</c:v>
              </c:pt>
              <c:pt idx="6">
                <c:v>2001</c:v>
              </c:pt>
              <c:pt idx="7">
                <c:v>2002</c:v>
              </c:pt>
              <c:pt idx="8">
                <c:v>2003</c:v>
              </c:pt>
              <c:pt idx="9">
                <c:v>2004</c:v>
              </c:pt>
              <c:pt idx="10">
                <c:v>2005</c:v>
              </c:pt>
              <c:pt idx="11">
                <c:v>2006</c:v>
              </c:pt>
              <c:pt idx="12">
                <c:v>2007</c:v>
              </c:pt>
              <c:pt idx="13">
                <c:v>2008</c:v>
              </c:pt>
              <c:pt idx="14">
                <c:v>2009</c:v>
              </c:pt>
              <c:pt idx="15">
                <c:v>2010</c:v>
              </c:pt>
              <c:pt idx="16">
                <c:v>2011</c:v>
              </c:pt>
              <c:pt idx="17">
                <c:v>2012</c:v>
              </c:pt>
              <c:pt idx="18">
                <c:v>2013</c:v>
              </c:pt>
              <c:pt idx="19">
                <c:v>2014</c:v>
              </c:pt>
            </c:strLit>
          </c:cat>
          <c:val>
            <c:numLit>
              <c:formatCode>General</c:formatCode>
              <c:ptCount val="20"/>
              <c:pt idx="0">
                <c:v>3.27</c:v>
              </c:pt>
              <c:pt idx="1">
                <c:v>#N/A</c:v>
              </c:pt>
              <c:pt idx="2">
                <c:v>#N/A</c:v>
              </c:pt>
              <c:pt idx="3">
                <c:v>#N/A</c:v>
              </c:pt>
              <c:pt idx="4">
                <c:v>0</c:v>
              </c:pt>
              <c:pt idx="5">
                <c:v>0</c:v>
              </c:pt>
              <c:pt idx="6">
                <c:v>1.47</c:v>
              </c:pt>
              <c:pt idx="7">
                <c:v>1.70333333333333</c:v>
              </c:pt>
              <c:pt idx="8">
                <c:v>2.00999999999999</c:v>
              </c:pt>
              <c:pt idx="9">
                <c:v>2.3025000000000002</c:v>
              </c:pt>
              <c:pt idx="10">
                <c:v>0.8115</c:v>
              </c:pt>
              <c:pt idx="11">
                <c:v>1.87225</c:v>
              </c:pt>
              <c:pt idx="12">
                <c:v>3.46</c:v>
              </c:pt>
              <c:pt idx="13">
                <c:v>1.8935</c:v>
              </c:pt>
              <c:pt idx="14">
                <c:v>2.0658214285714198</c:v>
              </c:pt>
              <c:pt idx="15">
                <c:v>2.8322500000000002</c:v>
              </c:pt>
              <c:pt idx="16">
                <c:v>0.87249999999999905</c:v>
              </c:pt>
              <c:pt idx="17">
                <c:v>0.96024999999999905</c:v>
              </c:pt>
              <c:pt idx="18">
                <c:v>2.3889999999999998</c:v>
              </c:pt>
              <c:pt idx="19">
                <c:v>1.2794999999999901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2911-4584-9713-6CFAE2D770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26959"/>
        <c:axId val="1"/>
      </c:lineChart>
      <c:catAx>
        <c:axId val="115602695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26959"/>
        <c:crosses val="autoZero"/>
        <c:crossBetween val="between"/>
        <c:maj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5860779499336777"/>
          <c:w val="0.98622734658167732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経年_プレゼン用2019!$X$81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17"/>
              <c:pt idx="0">
                <c:v>*1: Less than determination/detection limit.</c:v>
              </c:pt>
              <c:pt idx="2">
                <c:v>Table 6.5.5 Annual mean values of each parameters from 2004 to 2023 at Zhuxiandong  stream and from 2001 to 2003 at Zhuxiandong resorvoir(China)</c:v>
              </c:pt>
              <c:pt idx="6">
                <c:v>2001</c:v>
              </c:pt>
              <c:pt idx="7">
                <c:v>2002</c:v>
              </c:pt>
              <c:pt idx="8">
                <c:v>2003</c:v>
              </c:pt>
              <c:pt idx="9">
                <c:v>2004</c:v>
              </c:pt>
              <c:pt idx="10">
                <c:v>2005</c:v>
              </c:pt>
              <c:pt idx="11">
                <c:v>2006</c:v>
              </c:pt>
              <c:pt idx="12">
                <c:v>2007</c:v>
              </c:pt>
              <c:pt idx="13">
                <c:v>2008</c:v>
              </c:pt>
              <c:pt idx="14">
                <c:v>2009</c:v>
              </c:pt>
              <c:pt idx="15">
                <c:v>2010</c:v>
              </c:pt>
              <c:pt idx="16">
                <c:v>2011</c:v>
              </c:pt>
            </c:strLit>
          </c:cat>
          <c:val>
            <c:numLit>
              <c:formatCode>General</c:formatCode>
              <c:ptCount val="17"/>
              <c:pt idx="0">
                <c:v>#N/A</c:v>
              </c:pt>
              <c:pt idx="1">
                <c:v>#N/A</c:v>
              </c:pt>
              <c:pt idx="2">
                <c:v>#N/A</c:v>
              </c:pt>
              <c:pt idx="3">
                <c:v>0</c:v>
              </c:pt>
              <c:pt idx="4">
                <c:v>0</c:v>
              </c:pt>
              <c:pt idx="5">
                <c:v>#N/A</c:v>
              </c:pt>
              <c:pt idx="6">
                <c:v>7.6181721278721799</c:v>
              </c:pt>
              <c:pt idx="7">
                <c:v>7.92511137706739</c:v>
              </c:pt>
              <c:pt idx="8">
                <c:v>7.8214596472722899</c:v>
              </c:pt>
              <c:pt idx="9">
                <c:v>7.1198404269856796</c:v>
              </c:pt>
              <c:pt idx="10">
                <c:v>6.9717232378476002</c:v>
              </c:pt>
              <c:pt idx="11">
                <c:v>7.1809071949848802</c:v>
              </c:pt>
              <c:pt idx="12">
                <c:v>7.2791373041507299</c:v>
              </c:pt>
              <c:pt idx="13">
                <c:v>7.1822073017659802</c:v>
              </c:pt>
              <c:pt idx="14">
                <c:v>7.16423211344277</c:v>
              </c:pt>
              <c:pt idx="15">
                <c:v>7.2212499547134197</c:v>
              </c:pt>
              <c:pt idx="16">
                <c:v>7.1605853505008596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16D-4426-B4C7-9BBFF224EC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21199"/>
        <c:axId val="1"/>
      </c:lineChart>
      <c:catAx>
        <c:axId val="115602119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270510541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21199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3710157198092174"/>
          <c:w val="0.91602874808434165"/>
          <c:h val="0.27957977027065162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経年_プレゼン用2019!$AA$81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17"/>
              <c:pt idx="0">
                <c:v>*1: Less than determination/detection limit.</c:v>
              </c:pt>
              <c:pt idx="2">
                <c:v>Table 6.5.5 Annual mean values of each parameters from 2004 to 2023 at Zhuxiandong  stream and from 2001 to 2003 at Zhuxiandong resorvoir(China)</c:v>
              </c:pt>
              <c:pt idx="6">
                <c:v>2001</c:v>
              </c:pt>
              <c:pt idx="7">
                <c:v>2002</c:v>
              </c:pt>
              <c:pt idx="8">
                <c:v>2003</c:v>
              </c:pt>
              <c:pt idx="9">
                <c:v>2004</c:v>
              </c:pt>
              <c:pt idx="10">
                <c:v>2005</c:v>
              </c:pt>
              <c:pt idx="11">
                <c:v>2006</c:v>
              </c:pt>
              <c:pt idx="12">
                <c:v>2007</c:v>
              </c:pt>
              <c:pt idx="13">
                <c:v>2008</c:v>
              </c:pt>
              <c:pt idx="14">
                <c:v>2009</c:v>
              </c:pt>
              <c:pt idx="15">
                <c:v>2010</c:v>
              </c:pt>
              <c:pt idx="16">
                <c:v>2011</c:v>
              </c:pt>
            </c:strLit>
          </c:cat>
          <c:val>
            <c:numLit>
              <c:formatCode>General</c:formatCode>
              <c:ptCount val="17"/>
              <c:pt idx="0">
                <c:v>#N/A</c:v>
              </c:pt>
              <c:pt idx="1">
                <c:v>#N/A</c:v>
              </c:pt>
              <c:pt idx="2">
                <c:v>#N/A</c:v>
              </c:pt>
              <c:pt idx="3">
                <c:v>#N/A</c:v>
              </c:pt>
              <c:pt idx="4">
                <c:v>0</c:v>
              </c:pt>
              <c:pt idx="5">
                <c:v>0</c:v>
              </c:pt>
              <c:pt idx="6">
                <c:v>17.7</c:v>
              </c:pt>
              <c:pt idx="7">
                <c:v>19.8874999999999</c:v>
              </c:pt>
              <c:pt idx="8">
                <c:v>17.5</c:v>
              </c:pt>
              <c:pt idx="9">
                <c:v>5.4675000000000002</c:v>
              </c:pt>
              <c:pt idx="10">
                <c:v>5.8250000000000002</c:v>
              </c:pt>
              <c:pt idx="11">
                <c:v>2.6</c:v>
              </c:pt>
              <c:pt idx="12">
                <c:v>3.61</c:v>
              </c:pt>
              <c:pt idx="13">
                <c:v>2.9525000000000001</c:v>
              </c:pt>
              <c:pt idx="14">
                <c:v>2.9725000000000001</c:v>
              </c:pt>
              <c:pt idx="15">
                <c:v>2.4900000000000002</c:v>
              </c:pt>
              <c:pt idx="16">
                <c:v>1.95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1C80-49C3-97B8-515B370C9C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22639"/>
        <c:axId val="1"/>
      </c:lineChart>
      <c:catAx>
        <c:axId val="115602263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22639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3979002624671916"/>
          <c:w val="0.98603096760555942"/>
          <c:h val="0.27151525414161937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経年_プレゼン用2019!$AB$81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17"/>
              <c:pt idx="0">
                <c:v>*1: Less than determination/detection limit.</c:v>
              </c:pt>
              <c:pt idx="2">
                <c:v>Table 6.5.5 Annual mean values of each parameters from 2004 to 2023 at Zhuxiandong  stream and from 2001 to 2003 at Zhuxiandong resorvoir(China)</c:v>
              </c:pt>
              <c:pt idx="6">
                <c:v>2001</c:v>
              </c:pt>
              <c:pt idx="7">
                <c:v>2002</c:v>
              </c:pt>
              <c:pt idx="8">
                <c:v>2003</c:v>
              </c:pt>
              <c:pt idx="9">
                <c:v>2004</c:v>
              </c:pt>
              <c:pt idx="10">
                <c:v>2005</c:v>
              </c:pt>
              <c:pt idx="11">
                <c:v>2006</c:v>
              </c:pt>
              <c:pt idx="12">
                <c:v>2007</c:v>
              </c:pt>
              <c:pt idx="13">
                <c:v>2008</c:v>
              </c:pt>
              <c:pt idx="14">
                <c:v>2009</c:v>
              </c:pt>
              <c:pt idx="15">
                <c:v>2010</c:v>
              </c:pt>
              <c:pt idx="16">
                <c:v>2011</c:v>
              </c:pt>
            </c:strLit>
          </c:cat>
          <c:val>
            <c:numLit>
              <c:formatCode>General</c:formatCode>
              <c:ptCount val="17"/>
              <c:pt idx="0">
                <c:v>#N/A</c:v>
              </c:pt>
              <c:pt idx="1">
                <c:v>#N/A</c:v>
              </c:pt>
              <c:pt idx="2">
                <c:v>#N/A</c:v>
              </c:pt>
              <c:pt idx="3">
                <c:v>#N/A</c:v>
              </c:pt>
              <c:pt idx="4">
                <c:v>0</c:v>
              </c:pt>
              <c:pt idx="5">
                <c:v>0</c:v>
              </c:pt>
              <c:pt idx="6">
                <c:v>0.625</c:v>
              </c:pt>
              <c:pt idx="7">
                <c:v>0.82750000000000001</c:v>
              </c:pt>
              <c:pt idx="8">
                <c:v>0.28999999999999898</c:v>
              </c:pt>
              <c:pt idx="9">
                <c:v>1.8975</c:v>
              </c:pt>
              <c:pt idx="10">
                <c:v>1.7</c:v>
              </c:pt>
              <c:pt idx="11">
                <c:v>1.1499999999999899</c:v>
              </c:pt>
              <c:pt idx="12">
                <c:v>1.7675000000000001</c:v>
              </c:pt>
              <c:pt idx="13">
                <c:v>2.355</c:v>
              </c:pt>
              <c:pt idx="14">
                <c:v>4.1999999999999904</c:v>
              </c:pt>
              <c:pt idx="15">
                <c:v>2.4950000000000001</c:v>
              </c:pt>
              <c:pt idx="16">
                <c:v>1.00249999999999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B6D-4F55-B8A2-7665275B00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35119"/>
        <c:axId val="1"/>
      </c:lineChart>
      <c:catAx>
        <c:axId val="11560351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35119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5860779499336777"/>
          <c:w val="0.98622734658167732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経年_プレゼン用2019!$X$103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19"/>
              <c:pt idx="0">
                <c:v>2017</c:v>
              </c:pt>
              <c:pt idx="1">
                <c:v>2018</c:v>
              </c:pt>
              <c:pt idx="2">
                <c:v>2019</c:v>
              </c:pt>
              <c:pt idx="3">
                <c:v>2020</c:v>
              </c:pt>
              <c:pt idx="4">
                <c:v>2021</c:v>
              </c:pt>
              <c:pt idx="5">
                <c:v>2022</c:v>
              </c:pt>
              <c:pt idx="6">
                <c:v>2023</c:v>
              </c:pt>
              <c:pt idx="8">
                <c:v>Table 6.5.6 Annual mean values of each parameters from 2001 to 2019 at Patenggang Lake (Indonesia)</c:v>
              </c:pt>
              <c:pt idx="12">
                <c:v>2001</c:v>
              </c:pt>
              <c:pt idx="13">
                <c:v>2002</c:v>
              </c:pt>
              <c:pt idx="14">
                <c:v>2003</c:v>
              </c:pt>
              <c:pt idx="15">
                <c:v>2004</c:v>
              </c:pt>
              <c:pt idx="16">
                <c:v>2005</c:v>
              </c:pt>
              <c:pt idx="17">
                <c:v>2006</c:v>
              </c:pt>
              <c:pt idx="18">
                <c:v>2007</c:v>
              </c:pt>
            </c:strLit>
          </c:cat>
          <c:val>
            <c:numLit>
              <c:formatCode>General</c:formatCode>
              <c:ptCount val="19"/>
              <c:pt idx="0">
                <c:v>7.2927065451881203</c:v>
              </c:pt>
              <c:pt idx="1">
                <c:v>7.1947524255731699</c:v>
              </c:pt>
              <c:pt idx="2">
                <c:v>7.1073355697556799</c:v>
              </c:pt>
              <c:pt idx="3">
                <c:v>7.2300930767420999</c:v>
              </c:pt>
              <c:pt idx="4">
                <c:v>6.9676084190894203</c:v>
              </c:pt>
              <c:pt idx="5">
                <c:v>7.10822644668084</c:v>
              </c:pt>
              <c:pt idx="6">
                <c:v>7.2465946262165399</c:v>
              </c:pt>
              <c:pt idx="7">
                <c:v>#N/A</c:v>
              </c:pt>
              <c:pt idx="8">
                <c:v>#N/A</c:v>
              </c:pt>
              <c:pt idx="9">
                <c:v>0</c:v>
              </c:pt>
              <c:pt idx="10">
                <c:v>0</c:v>
              </c:pt>
              <c:pt idx="11">
                <c:v>#N/A</c:v>
              </c:pt>
              <c:pt idx="12">
                <c:v>7.9045783917175401</c:v>
              </c:pt>
              <c:pt idx="13">
                <c:v>8.4581424505707492</c:v>
              </c:pt>
              <c:pt idx="14">
                <c:v>7.3388095913618603</c:v>
              </c:pt>
              <c:pt idx="15">
                <c:v>7.2885873928696396</c:v>
              </c:pt>
              <c:pt idx="16">
                <c:v>7.18771401473224</c:v>
              </c:pt>
              <c:pt idx="17">
                <c:v>7.4877140147322399</c:v>
              </c:pt>
              <c:pt idx="18">
                <c:v>7.1680844280644296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0BA-4FB9-80CA-997F3E4198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28879"/>
        <c:axId val="1"/>
      </c:lineChart>
      <c:catAx>
        <c:axId val="115602887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9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270510541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28879"/>
        <c:crosses val="autoZero"/>
        <c:crossBetween val="between"/>
        <c:maj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3979002624671916"/>
          <c:w val="0.91602874808434165"/>
          <c:h val="0.2822682245364490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経年_プレゼン用2019!$AA$103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19"/>
              <c:pt idx="0">
                <c:v>2017</c:v>
              </c:pt>
              <c:pt idx="1">
                <c:v>2018</c:v>
              </c:pt>
              <c:pt idx="2">
                <c:v>2019</c:v>
              </c:pt>
              <c:pt idx="3">
                <c:v>2020</c:v>
              </c:pt>
              <c:pt idx="4">
                <c:v>2021</c:v>
              </c:pt>
              <c:pt idx="5">
                <c:v>2022</c:v>
              </c:pt>
              <c:pt idx="6">
                <c:v>2023</c:v>
              </c:pt>
              <c:pt idx="8">
                <c:v>Table 6.5.6 Annual mean values of each parameters from 2001 to 2019 at Patenggang Lake (Indonesia)</c:v>
              </c:pt>
              <c:pt idx="12">
                <c:v>2001</c:v>
              </c:pt>
              <c:pt idx="13">
                <c:v>2002</c:v>
              </c:pt>
              <c:pt idx="14">
                <c:v>2003</c:v>
              </c:pt>
              <c:pt idx="15">
                <c:v>2004</c:v>
              </c:pt>
              <c:pt idx="16">
                <c:v>2005</c:v>
              </c:pt>
              <c:pt idx="17">
                <c:v>2006</c:v>
              </c:pt>
              <c:pt idx="18">
                <c:v>2007</c:v>
              </c:pt>
            </c:strLit>
          </c:cat>
          <c:val>
            <c:numLit>
              <c:formatCode>General</c:formatCode>
              <c:ptCount val="19"/>
              <c:pt idx="0">
                <c:v>8.1538920750477502</c:v>
              </c:pt>
              <c:pt idx="1">
                <c:v>2.1124999999999901</c:v>
              </c:pt>
              <c:pt idx="2">
                <c:v>2.4</c:v>
              </c:pt>
              <c:pt idx="3">
                <c:v>1.8525</c:v>
              </c:pt>
              <c:pt idx="4">
                <c:v>2.39</c:v>
              </c:pt>
              <c:pt idx="5">
                <c:v>1.9224999999999901</c:v>
              </c:pt>
              <c:pt idx="6">
                <c:v>1.94</c:v>
              </c:pt>
              <c:pt idx="7">
                <c:v>#N/A</c:v>
              </c:pt>
              <c:pt idx="8">
                <c:v>#N/A</c:v>
              </c:pt>
              <c:pt idx="9">
                <c:v>#N/A</c:v>
              </c:pt>
              <c:pt idx="10">
                <c:v>0</c:v>
              </c:pt>
              <c:pt idx="11">
                <c:v>0</c:v>
              </c:pt>
              <c:pt idx="12">
                <c:v>4.33</c:v>
              </c:pt>
              <c:pt idx="13">
                <c:v>7.3333333333333304</c:v>
              </c:pt>
              <c:pt idx="14">
                <c:v>7.76</c:v>
              </c:pt>
              <c:pt idx="15">
                <c:v>2.65</c:v>
              </c:pt>
              <c:pt idx="16">
                <c:v>8.8333333333333304</c:v>
              </c:pt>
              <c:pt idx="17">
                <c:v>3.8</c:v>
              </c:pt>
              <c:pt idx="18">
                <c:v>7.4499999999999904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F46D-427C-B376-2C3B86CCD2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24079"/>
        <c:axId val="1"/>
      </c:lineChart>
      <c:catAx>
        <c:axId val="115602407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4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24079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4247819828972991"/>
          <c:w val="0.98603096760555942"/>
          <c:h val="0.27420342618463012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経年_プレゼン用2019!$AB$103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19"/>
              <c:pt idx="0">
                <c:v>2017</c:v>
              </c:pt>
              <c:pt idx="1">
                <c:v>2018</c:v>
              </c:pt>
              <c:pt idx="2">
                <c:v>2019</c:v>
              </c:pt>
              <c:pt idx="3">
                <c:v>2020</c:v>
              </c:pt>
              <c:pt idx="4">
                <c:v>2021</c:v>
              </c:pt>
              <c:pt idx="5">
                <c:v>2022</c:v>
              </c:pt>
              <c:pt idx="6">
                <c:v>2023</c:v>
              </c:pt>
              <c:pt idx="8">
                <c:v>Table 6.5.6 Annual mean values of each parameters from 2001 to 2019 at Patenggang Lake (Indonesia)</c:v>
              </c:pt>
              <c:pt idx="12">
                <c:v>2001</c:v>
              </c:pt>
              <c:pt idx="13">
                <c:v>2002</c:v>
              </c:pt>
              <c:pt idx="14">
                <c:v>2003</c:v>
              </c:pt>
              <c:pt idx="15">
                <c:v>2004</c:v>
              </c:pt>
              <c:pt idx="16">
                <c:v>2005</c:v>
              </c:pt>
              <c:pt idx="17">
                <c:v>2006</c:v>
              </c:pt>
              <c:pt idx="18">
                <c:v>2007</c:v>
              </c:pt>
            </c:strLit>
          </c:cat>
          <c:val>
            <c:numLit>
              <c:formatCode>General</c:formatCode>
              <c:ptCount val="19"/>
              <c:pt idx="0">
                <c:v>3.3272021178402298</c:v>
              </c:pt>
              <c:pt idx="1">
                <c:v>2.1124999999999901</c:v>
              </c:pt>
              <c:pt idx="2">
                <c:v>2.62</c:v>
              </c:pt>
              <c:pt idx="3">
                <c:v>1.8299999999999901</c:v>
              </c:pt>
              <c:pt idx="4">
                <c:v>3.4474999999999998</c:v>
              </c:pt>
              <c:pt idx="5">
                <c:v>2.8325</c:v>
              </c:pt>
              <c:pt idx="6">
                <c:v>3.06</c:v>
              </c:pt>
              <c:pt idx="7">
                <c:v>#N/A</c:v>
              </c:pt>
              <c:pt idx="8">
                <c:v>#N/A</c:v>
              </c:pt>
              <c:pt idx="9">
                <c:v>#N/A</c:v>
              </c:pt>
              <c:pt idx="10">
                <c:v>0</c:v>
              </c:pt>
              <c:pt idx="11">
                <c:v>0</c:v>
              </c:pt>
              <c:pt idx="12">
                <c:v>6.6999999999999907E-2</c:v>
              </c:pt>
              <c:pt idx="13">
                <c:v>0.06</c:v>
              </c:pt>
              <c:pt idx="14">
                <c:v>0.18666666666666601</c:v>
              </c:pt>
              <c:pt idx="15">
                <c:v>0.03</c:v>
              </c:pt>
              <c:pt idx="16">
                <c:v>0.23399999999999899</c:v>
              </c:pt>
              <c:pt idx="17">
                <c:v>0.47399999999999898</c:v>
              </c:pt>
              <c:pt idx="18">
                <c:v>0.32250000000000001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E6B-464F-9A35-4A281C4B92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44239"/>
        <c:axId val="1"/>
      </c:lineChart>
      <c:catAx>
        <c:axId val="115604423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44239"/>
        <c:crosses val="autoZero"/>
        <c:crossBetween val="between"/>
        <c:majorUnit val="0.2"/>
        <c:minorUnit val="0.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5860779499336777"/>
          <c:w val="0.98622734658167732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経年_プレゼン用2019!$X$162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2017</c:v>
              </c:pt>
            </c:numLit>
          </c:cat>
          <c:val>
            <c:numLit>
              <c:formatCode>General</c:formatCode>
              <c:ptCount val="1"/>
              <c:pt idx="0">
                <c:v>7.0225536838394698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F1A-461D-AF43-09A31A3E1E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48559"/>
        <c:axId val="1"/>
      </c:lineChart>
      <c:catAx>
        <c:axId val="115604855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1471267096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48559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76579527559055"/>
          <c:y val="0.13819570292406919"/>
          <c:w val="0.91851905511811016"/>
          <c:h val="0.281416531476279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経年_プレゼン用2019!$AA$162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経年_プレゼン用2019!$W$164:$W$180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経年_プレゼン用2019!$AA$164:$AA$180</c:f>
              <c:numCache>
                <c:formatCode>0.00_);[Red]\(0.00\)</c:formatCode>
                <c:ptCount val="17"/>
                <c:pt idx="0">
                  <c:v>4.0724999999999998</c:v>
                </c:pt>
                <c:pt idx="1">
                  <c:v>3.92625</c:v>
                </c:pt>
                <c:pt idx="2">
                  <c:v>3.9562499999999998</c:v>
                </c:pt>
                <c:pt idx="3">
                  <c:v>3.9637500000000001</c:v>
                </c:pt>
                <c:pt idx="4">
                  <c:v>4.3062500000000004</c:v>
                </c:pt>
                <c:pt idx="5">
                  <c:v>4.4413750000000007</c:v>
                </c:pt>
                <c:pt idx="6">
                  <c:v>4.4887499999999996</c:v>
                </c:pt>
                <c:pt idx="7">
                  <c:v>4.2424999999999997</c:v>
                </c:pt>
                <c:pt idx="8">
                  <c:v>4.1356250000000001</c:v>
                </c:pt>
                <c:pt idx="9">
                  <c:v>4.0024999999999995</c:v>
                </c:pt>
                <c:pt idx="10">
                  <c:v>4.0749999999999993</c:v>
                </c:pt>
                <c:pt idx="11">
                  <c:v>4.0187500000000007</c:v>
                </c:pt>
                <c:pt idx="12">
                  <c:v>4.1462500000000002</c:v>
                </c:pt>
                <c:pt idx="13">
                  <c:v>3.9925000000000002</c:v>
                </c:pt>
                <c:pt idx="14">
                  <c:v>4.6187500000000004</c:v>
                </c:pt>
                <c:pt idx="15">
                  <c:v>4.1974999999999998</c:v>
                </c:pt>
                <c:pt idx="16">
                  <c:v>4.1325000000000003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23-4E7D-8682-7E05B00765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46639"/>
        <c:axId val="1"/>
      </c:lineChart>
      <c:catAx>
        <c:axId val="115604663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9239916439017E-3"/>
              <c:y val="0.3301890027565649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46639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9127510846858433"/>
          <c:y val="0.14070826573813952"/>
          <c:w val="0.98672585569660942"/>
          <c:h val="0.27387857924794579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経年_プレゼン用2019!$AB$162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経年_プレゼン用2019!$W$164:$W$180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経年_プレゼン用2019!$AB$164:$AB$180</c:f>
              <c:numCache>
                <c:formatCode>0.00_);[Red]\(0.00\)</c:formatCode>
                <c:ptCount val="17"/>
                <c:pt idx="0">
                  <c:v>0.10800000000000001</c:v>
                </c:pt>
                <c:pt idx="1">
                  <c:v>0.30199999999999999</c:v>
                </c:pt>
                <c:pt idx="2">
                  <c:v>0.14050000000000001</c:v>
                </c:pt>
                <c:pt idx="3">
                  <c:v>0.2135</c:v>
                </c:pt>
                <c:pt idx="4">
                  <c:v>0.13966666666666669</c:v>
                </c:pt>
                <c:pt idx="5">
                  <c:v>0.1346</c:v>
                </c:pt>
                <c:pt idx="6">
                  <c:v>0.10300000000000001</c:v>
                </c:pt>
                <c:pt idx="7">
                  <c:v>0.1381375</c:v>
                </c:pt>
                <c:pt idx="8">
                  <c:v>0.10495</c:v>
                </c:pt>
                <c:pt idx="9">
                  <c:v>0.16337499999999999</c:v>
                </c:pt>
                <c:pt idx="10">
                  <c:v>0.20912500000000001</c:v>
                </c:pt>
                <c:pt idx="11">
                  <c:v>0.15112499999999998</c:v>
                </c:pt>
                <c:pt idx="12">
                  <c:v>0.13150000000000001</c:v>
                </c:pt>
                <c:pt idx="13">
                  <c:v>0.14249999999999999</c:v>
                </c:pt>
                <c:pt idx="14">
                  <c:v>0</c:v>
                </c:pt>
                <c:pt idx="15">
                  <c:v>0.1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5F-4A9D-A140-1AC72172F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57679"/>
        <c:axId val="1"/>
      </c:lineChart>
      <c:catAx>
        <c:axId val="115605767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950712188646E-3"/>
              <c:y val="0.3301890027565649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57679"/>
        <c:crosses val="autoZero"/>
        <c:crossBetween val="between"/>
        <c:majorUnit val="0.1"/>
        <c:minorUnit val="0.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762119655991617"/>
          <c:y val="0.15829673300887642"/>
          <c:w val="0.98627825671988634"/>
          <c:h val="0.2914670465186826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経年_プレゼン用2019!$X$226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経年_プレゼン用2019!$W$228:$W$238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経年_プレゼン用2019!$X$228:$X$238</c:f>
              <c:numCache>
                <c:formatCode>0.00_);[Red]\(0.00\)</c:formatCode>
                <c:ptCount val="11"/>
                <c:pt idx="0">
                  <c:v>7.0844655983299738</c:v>
                </c:pt>
                <c:pt idx="1">
                  <c:v>7.2350578161984744</c:v>
                </c:pt>
                <c:pt idx="2">
                  <c:v>7.0168208585027747</c:v>
                </c:pt>
                <c:pt idx="3">
                  <c:v>6.9397122289856146</c:v>
                </c:pt>
                <c:pt idx="4">
                  <c:v>6.9072635422163691</c:v>
                </c:pt>
                <c:pt idx="5">
                  <c:v>6.9234270171253272</c:v>
                </c:pt>
                <c:pt idx="6">
                  <c:v>6.992637887466099</c:v>
                </c:pt>
                <c:pt idx="8">
                  <c:v>6.6295196455156677</c:v>
                </c:pt>
                <c:pt idx="9">
                  <c:v>7.0622821040101966</c:v>
                </c:pt>
                <c:pt idx="10">
                  <c:v>6.9928476573243632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FB-4B3D-BFF0-999A0208D0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49039"/>
        <c:axId val="1"/>
      </c:lineChart>
      <c:catAx>
        <c:axId val="115604903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.5"/>
          <c:min val="6.5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0737495841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49039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4248502827991572"/>
          <c:w val="0.91602874808434165"/>
          <c:h val="0.28233142952201395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経年_プレゼン用2019!$AA$226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経年_プレゼン用2019!$W$228:$W$238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経年_プレゼン用2019!$AA$228:$AA$238</c:f>
              <c:numCache>
                <c:formatCode>0.00_);[Red]\(0.00\)</c:formatCode>
                <c:ptCount val="11"/>
                <c:pt idx="0">
                  <c:v>0.75014285714285722</c:v>
                </c:pt>
                <c:pt idx="1">
                  <c:v>5.0434285714285716</c:v>
                </c:pt>
                <c:pt idx="2">
                  <c:v>1.2166666666666668</c:v>
                </c:pt>
                <c:pt idx="3">
                  <c:v>1.7250000000000001</c:v>
                </c:pt>
                <c:pt idx="4">
                  <c:v>1.8</c:v>
                </c:pt>
                <c:pt idx="5">
                  <c:v>2.4</c:v>
                </c:pt>
                <c:pt idx="6">
                  <c:v>2.8472222222222223</c:v>
                </c:pt>
                <c:pt idx="8">
                  <c:v>2.9800370370370373</c:v>
                </c:pt>
                <c:pt idx="9">
                  <c:v>3.1620000000000004</c:v>
                </c:pt>
                <c:pt idx="10">
                  <c:v>1.319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C6-4640-87FA-062AB613CA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63439"/>
        <c:axId val="1"/>
      </c:lineChart>
      <c:catAx>
        <c:axId val="115606343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0872795830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63439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4248502827991572"/>
          <c:w val="0.98603096760555942"/>
          <c:h val="0.2717769213707441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経年_プレゼン用2019!$AB$226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経年_プレゼン用2019!$W$228:$W$238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経年_プレゼン用2019!$AB$228:$AB$238</c:f>
              <c:numCache>
                <c:formatCode>0.00_);[Red]\(0.00\)</c:formatCode>
                <c:ptCount val="11"/>
                <c:pt idx="0">
                  <c:v>1.0664285714285715</c:v>
                </c:pt>
                <c:pt idx="1">
                  <c:v>0.87457142857142856</c:v>
                </c:pt>
                <c:pt idx="2">
                  <c:v>9.9999999999999992E-2</c:v>
                </c:pt>
                <c:pt idx="3">
                  <c:v>0.18</c:v>
                </c:pt>
                <c:pt idx="4">
                  <c:v>0.22</c:v>
                </c:pt>
                <c:pt idx="5">
                  <c:v>0.05</c:v>
                </c:pt>
                <c:pt idx="6">
                  <c:v>0.53888888888888886</c:v>
                </c:pt>
                <c:pt idx="8">
                  <c:v>0.24996296296296297</c:v>
                </c:pt>
                <c:pt idx="9">
                  <c:v>0.41699999999999998</c:v>
                </c:pt>
                <c:pt idx="10">
                  <c:v>0.14483333333333334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16-43B5-A962-AB188FEFA9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49999"/>
        <c:axId val="1"/>
      </c:lineChart>
      <c:catAx>
        <c:axId val="115604999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0872795830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49999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6095541754463791"/>
          <c:w val="0.98622734658167732"/>
          <c:h val="0.290247310635466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経年_プレゼン用2019!$X$242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経年_プレゼン用2019!$W$244:$W$254</c:f>
              <c:numCache>
                <c:formatCode>General</c:formatCode>
                <c:ptCount val="11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</c:numCache>
            </c:numRef>
          </c:cat>
          <c:val>
            <c:numRef>
              <c:f>経年_プレゼン用2019!$X$244:$X$254</c:f>
              <c:numCache>
                <c:formatCode>0.00_);[Red]\(0.00\)</c:formatCode>
                <c:ptCount val="11"/>
                <c:pt idx="0">
                  <c:v>6.7993047024876958</c:v>
                </c:pt>
                <c:pt idx="1">
                  <c:v>7.0723720509937431</c:v>
                </c:pt>
                <c:pt idx="2">
                  <c:v>7.9717232378476099</c:v>
                </c:pt>
                <c:pt idx="3">
                  <c:v>8.1097154605499462</c:v>
                </c:pt>
                <c:pt idx="4">
                  <c:v>8.1795307153043471</c:v>
                </c:pt>
                <c:pt idx="5">
                  <c:v>8.0556394251917176</c:v>
                </c:pt>
                <c:pt idx="6">
                  <c:v>8.0533350907853389</c:v>
                </c:pt>
                <c:pt idx="7">
                  <c:v>7.8207629362270623</c:v>
                </c:pt>
                <c:pt idx="8">
                  <c:v>8.023905294087049</c:v>
                </c:pt>
                <c:pt idx="9">
                  <c:v>7.7703876410390009</c:v>
                </c:pt>
                <c:pt idx="10">
                  <c:v>7.9679320830586011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AB-4A27-90A7-3CEEF6355D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66799"/>
        <c:axId val="1"/>
      </c:lineChart>
      <c:catAx>
        <c:axId val="115606679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9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66799"/>
        <c:crosses val="autoZero"/>
        <c:crossBetween val="between"/>
        <c:maj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4021636184365843"/>
          <c:w val="0.91602874808434165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経年_プレゼン用2019!$AA$242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経年_プレゼン用2019!$W$244:$W$254</c:f>
              <c:numCache>
                <c:formatCode>General</c:formatCode>
                <c:ptCount val="11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</c:numCache>
            </c:numRef>
          </c:cat>
          <c:val>
            <c:numRef>
              <c:f>経年_プレゼン用2019!$AA$244:$AA$254</c:f>
              <c:numCache>
                <c:formatCode>0.00_);[Red]\(0.00\)</c:formatCode>
                <c:ptCount val="11"/>
                <c:pt idx="0">
                  <c:v>7.0250000000000004</c:v>
                </c:pt>
                <c:pt idx="1">
                  <c:v>8.1</c:v>
                </c:pt>
                <c:pt idx="2">
                  <c:v>9.375</c:v>
                </c:pt>
                <c:pt idx="3">
                  <c:v>9.9416666666666664</c:v>
                </c:pt>
                <c:pt idx="4">
                  <c:v>7.2283333333333326</c:v>
                </c:pt>
                <c:pt idx="5">
                  <c:v>6.1133333333333333</c:v>
                </c:pt>
                <c:pt idx="6">
                  <c:v>5.5000833333333334</c:v>
                </c:pt>
                <c:pt idx="7">
                  <c:v>7.7910833333333329</c:v>
                </c:pt>
                <c:pt idx="8">
                  <c:v>11.327562499999999</c:v>
                </c:pt>
                <c:pt idx="9">
                  <c:v>9.2640625000000014</c:v>
                </c:pt>
                <c:pt idx="10">
                  <c:v>7.390041666666666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67-4BB5-8068-E07EEB96D7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51919"/>
        <c:axId val="1"/>
      </c:lineChart>
      <c:catAx>
        <c:axId val="11560519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51919"/>
        <c:crosses val="autoZero"/>
        <c:crossBetween val="between"/>
        <c:majorUnit val="5"/>
        <c:minorUnit val="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4286186448916108"/>
          <c:w val="0.98603096760555942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経年_プレゼン用2019!$AB$242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経年_プレゼン用2019!$W$244:$W$254</c:f>
              <c:numCache>
                <c:formatCode>General</c:formatCode>
                <c:ptCount val="11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</c:numCache>
            </c:numRef>
          </c:cat>
          <c:val>
            <c:numRef>
              <c:f>経年_プレゼン用2019!$AB$244:$AB$254</c:f>
              <c:numCache>
                <c:formatCode>0.00_);[Red]\(0.00\)</c:formatCode>
                <c:ptCount val="11"/>
                <c:pt idx="0">
                  <c:v>0.6333333333333333</c:v>
                </c:pt>
                <c:pt idx="1">
                  <c:v>0.75</c:v>
                </c:pt>
                <c:pt idx="2">
                  <c:v>0.71499999999999997</c:v>
                </c:pt>
                <c:pt idx="3">
                  <c:v>0.58791666666666664</c:v>
                </c:pt>
                <c:pt idx="4">
                  <c:v>1.1888888888888889</c:v>
                </c:pt>
                <c:pt idx="5">
                  <c:v>0.29433333333333339</c:v>
                </c:pt>
                <c:pt idx="6">
                  <c:v>0.3798333333333333</c:v>
                </c:pt>
                <c:pt idx="7">
                  <c:v>0.47125</c:v>
                </c:pt>
                <c:pt idx="8">
                  <c:v>0.54143750000000002</c:v>
                </c:pt>
                <c:pt idx="9">
                  <c:v>0.5475000000000001</c:v>
                </c:pt>
                <c:pt idx="10">
                  <c:v>0.94762499999999994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C0-4353-BC35-8DC7B96860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69199"/>
        <c:axId val="1"/>
      </c:lineChart>
      <c:catAx>
        <c:axId val="115606919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69199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6138093849379939"/>
          <c:w val="0.98622734658167732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経年_プレゼン用2019!$X$258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経年_プレゼン用2019!$W$260:$W$277</c:f>
              <c:numCache>
                <c:formatCode>General</c:formatCode>
                <c:ptCount val="1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</c:numCache>
            </c:numRef>
          </c:cat>
          <c:val>
            <c:numRef>
              <c:f>経年_プレゼン用2019!$X$260:$X$277</c:f>
              <c:numCache>
                <c:formatCode>0.00_);[Red]\(0.00\)</c:formatCode>
                <c:ptCount val="18"/>
                <c:pt idx="0">
                  <c:v>7.2332973358416242</c:v>
                </c:pt>
                <c:pt idx="1">
                  <c:v>6.7543397365751652</c:v>
                </c:pt>
                <c:pt idx="2">
                  <c:v>6.7957685530800207</c:v>
                </c:pt>
                <c:pt idx="3">
                  <c:v>6.8963174290406881</c:v>
                </c:pt>
                <c:pt idx="4">
                  <c:v>6.991940903723739</c:v>
                </c:pt>
                <c:pt idx="5">
                  <c:v>6.893034028283469</c:v>
                </c:pt>
                <c:pt idx="6">
                  <c:v>6.3647733628887488</c:v>
                </c:pt>
                <c:pt idx="7">
                  <c:v>7.1278081792986292</c:v>
                </c:pt>
                <c:pt idx="8">
                  <c:v>6.6727989644537242</c:v>
                </c:pt>
                <c:pt idx="9">
                  <c:v>6.2763286373044016</c:v>
                </c:pt>
                <c:pt idx="10">
                  <c:v>7.2374606316659875</c:v>
                </c:pt>
                <c:pt idx="11">
                  <c:v>6.8437342923611011</c:v>
                </c:pt>
                <c:pt idx="13">
                  <c:v>7.2274292053188667</c:v>
                </c:pt>
                <c:pt idx="14">
                  <c:v>6.5920799721769603</c:v>
                </c:pt>
                <c:pt idx="15">
                  <c:v>6.7308021855542721</c:v>
                </c:pt>
                <c:pt idx="16">
                  <c:v>6.7886456982111545</c:v>
                </c:pt>
                <c:pt idx="17">
                  <c:v>6.4773398586833055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05-4321-839C-D691B7B583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53839"/>
        <c:axId val="1"/>
      </c:lineChart>
      <c:catAx>
        <c:axId val="115605383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53839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4021636184365843"/>
          <c:w val="0.91602874808434165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経年_プレゼン用2019!$AA$258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経年_プレゼン用2019!$W$260:$W$277</c:f>
              <c:numCache>
                <c:formatCode>General</c:formatCode>
                <c:ptCount val="1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</c:numCache>
            </c:numRef>
          </c:cat>
          <c:val>
            <c:numRef>
              <c:f>経年_プレゼン用2019!$AA$260:$AA$277</c:f>
              <c:numCache>
                <c:formatCode>0.00_);[Red]\(0.00\)</c:formatCode>
                <c:ptCount val="18"/>
                <c:pt idx="0">
                  <c:v>3.4735296000000004</c:v>
                </c:pt>
                <c:pt idx="1">
                  <c:v>3.16</c:v>
                </c:pt>
                <c:pt idx="2">
                  <c:v>2.7549999999999999</c:v>
                </c:pt>
                <c:pt idx="3">
                  <c:v>3.1785714285714284</c:v>
                </c:pt>
                <c:pt idx="4">
                  <c:v>3.6042857142857145</c:v>
                </c:pt>
                <c:pt idx="5">
                  <c:v>3.18</c:v>
                </c:pt>
                <c:pt idx="6">
                  <c:v>3.8149999999999999</c:v>
                </c:pt>
                <c:pt idx="7">
                  <c:v>3.4733333333333332</c:v>
                </c:pt>
                <c:pt idx="8">
                  <c:v>4.4700000000000006</c:v>
                </c:pt>
                <c:pt idx="9">
                  <c:v>3.73</c:v>
                </c:pt>
                <c:pt idx="11">
                  <c:v>2.81</c:v>
                </c:pt>
                <c:pt idx="13">
                  <c:v>4.4249999999999998</c:v>
                </c:pt>
                <c:pt idx="14">
                  <c:v>3.418333333333333</c:v>
                </c:pt>
                <c:pt idx="15">
                  <c:v>4.72</c:v>
                </c:pt>
                <c:pt idx="16">
                  <c:v>3.5159999999999996</c:v>
                </c:pt>
                <c:pt idx="17">
                  <c:v>4.3566666666666665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FF-4D72-9A73-13AFABFDEF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78319"/>
        <c:axId val="1"/>
      </c:lineChart>
      <c:catAx>
        <c:axId val="11560783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78319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4286186448916108"/>
          <c:w val="0.98603096760555942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経年_プレゼン用2019!$AB$258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経年_プレゼン用2019!$W$260:$W$277</c:f>
              <c:numCache>
                <c:formatCode>General</c:formatCode>
                <c:ptCount val="1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</c:numCache>
            </c:numRef>
          </c:cat>
          <c:val>
            <c:numRef>
              <c:f>経年_プレゼン用2019!$AB$260:$AB$277</c:f>
              <c:numCache>
                <c:formatCode>0.00_);[Red]\(0.00\)</c:formatCode>
                <c:ptCount val="18"/>
                <c:pt idx="0">
                  <c:v>1.1122800000000002</c:v>
                </c:pt>
                <c:pt idx="1">
                  <c:v>0.74</c:v>
                </c:pt>
                <c:pt idx="2">
                  <c:v>0.70166666666666666</c:v>
                </c:pt>
                <c:pt idx="3">
                  <c:v>0.81857142857142851</c:v>
                </c:pt>
                <c:pt idx="4">
                  <c:v>0.79</c:v>
                </c:pt>
                <c:pt idx="5">
                  <c:v>0.78800000000000003</c:v>
                </c:pt>
                <c:pt idx="6">
                  <c:v>1.3316666666666666</c:v>
                </c:pt>
                <c:pt idx="7">
                  <c:v>0.48833333333333334</c:v>
                </c:pt>
                <c:pt idx="8">
                  <c:v>0.86285714285714288</c:v>
                </c:pt>
                <c:pt idx="9">
                  <c:v>0.75499999999999989</c:v>
                </c:pt>
                <c:pt idx="11">
                  <c:v>0.45999999999999996</c:v>
                </c:pt>
                <c:pt idx="13">
                  <c:v>0.82333333333333325</c:v>
                </c:pt>
                <c:pt idx="14">
                  <c:v>0.34166666666666673</c:v>
                </c:pt>
                <c:pt idx="15">
                  <c:v>0.84600000000000009</c:v>
                </c:pt>
                <c:pt idx="16">
                  <c:v>0.82799999999999996</c:v>
                </c:pt>
                <c:pt idx="17">
                  <c:v>0.36166666666666664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37-468F-9179-DF44599925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74959"/>
        <c:axId val="1"/>
      </c:lineChart>
      <c:catAx>
        <c:axId val="115607495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74959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6138093849379939"/>
          <c:w val="0.98622734658167732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経年_プレゼン用2019!$X$281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経年_プレゼン用2019!$W$283:$W$294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経年_プレゼン用2019!$X$283:$X$295</c:f>
              <c:numCache>
                <c:formatCode>0.00_);[Red]\(0.00\)</c:formatCode>
                <c:ptCount val="13"/>
                <c:pt idx="0">
                  <c:v>8.08130143893157</c:v>
                </c:pt>
                <c:pt idx="1">
                  <c:v>7.9565209695510584</c:v>
                </c:pt>
                <c:pt idx="2">
                  <c:v>7.7153457891395343</c:v>
                </c:pt>
                <c:pt idx="3">
                  <c:v>7.7643904479523593</c:v>
                </c:pt>
                <c:pt idx="4">
                  <c:v>7.4795664194868303</c:v>
                </c:pt>
                <c:pt idx="5">
                  <c:v>7.6801968695616507</c:v>
                </c:pt>
                <c:pt idx="6">
                  <c:v>8.251218371997453</c:v>
                </c:pt>
                <c:pt idx="7">
                  <c:v>7.6660716253653121</c:v>
                </c:pt>
                <c:pt idx="8">
                  <c:v>7.9526377158824433</c:v>
                </c:pt>
                <c:pt idx="9">
                  <c:v>7.2883713422258616</c:v>
                </c:pt>
                <c:pt idx="10">
                  <c:v>7.6395144751269912</c:v>
                </c:pt>
                <c:pt idx="12">
                  <c:v>7.1766861538051536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39-467F-8DD8-69FFE8E89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78799"/>
        <c:axId val="1"/>
      </c:lineChart>
      <c:catAx>
        <c:axId val="115607879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9"/>
          <c:min val="7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78799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4021636184365843"/>
          <c:w val="0.91602874808434165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経年_プレゼン用2019!$AA$281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経年_プレゼン用2019!$W$283:$W$294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経年_プレゼン用2019!$AA$283:$AA$295</c:f>
              <c:numCache>
                <c:formatCode>0.00_ </c:formatCode>
                <c:ptCount val="13"/>
                <c:pt idx="0">
                  <c:v>0.32725000000000004</c:v>
                </c:pt>
                <c:pt idx="1">
                  <c:v>1.1135000000000002</c:v>
                </c:pt>
                <c:pt idx="2">
                  <c:v>0.42549999999999999</c:v>
                </c:pt>
                <c:pt idx="3">
                  <c:v>0.52300000000000002</c:v>
                </c:pt>
                <c:pt idx="4">
                  <c:v>0.7596666666666666</c:v>
                </c:pt>
                <c:pt idx="5">
                  <c:v>0.65775000000000006</c:v>
                </c:pt>
                <c:pt idx="6">
                  <c:v>0.34266666666666667</c:v>
                </c:pt>
                <c:pt idx="7">
                  <c:v>0.49199999999999999</c:v>
                </c:pt>
                <c:pt idx="8">
                  <c:v>1.5325</c:v>
                </c:pt>
                <c:pt idx="9">
                  <c:v>0.56474999999999997</c:v>
                </c:pt>
                <c:pt idx="10">
                  <c:v>0.21675</c:v>
                </c:pt>
                <c:pt idx="12">
                  <c:v>0.83774999999999999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FE-4478-98E4-6A5273D077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082639"/>
        <c:axId val="1"/>
      </c:lineChart>
      <c:catAx>
        <c:axId val="115608263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082639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4286186448916108"/>
          <c:w val="0.98603096760555942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経年_プレゼン用2019!$AB$281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経年_プレゼン用2019!$W$283:$W$294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経年_プレゼン用2019!$AB$283:$AB$295</c:f>
              <c:numCache>
                <c:formatCode>0.00_ </c:formatCode>
                <c:ptCount val="13"/>
                <c:pt idx="0">
                  <c:v>7.9000000000000001E-2</c:v>
                </c:pt>
                <c:pt idx="1">
                  <c:v>0.57950000000000002</c:v>
                </c:pt>
                <c:pt idx="2">
                  <c:v>0.1925</c:v>
                </c:pt>
                <c:pt idx="3">
                  <c:v>0.1</c:v>
                </c:pt>
                <c:pt idx="4">
                  <c:v>5.2299999999999995</c:v>
                </c:pt>
                <c:pt idx="5">
                  <c:v>5.7200000000000006</c:v>
                </c:pt>
                <c:pt idx="6">
                  <c:v>3.3580000000000005</c:v>
                </c:pt>
                <c:pt idx="7">
                  <c:v>2.0775000000000001</c:v>
                </c:pt>
                <c:pt idx="8">
                  <c:v>0.48275000000000001</c:v>
                </c:pt>
                <c:pt idx="9">
                  <c:v>0.16175</c:v>
                </c:pt>
                <c:pt idx="10">
                  <c:v>0.14150000000000001</c:v>
                </c:pt>
                <c:pt idx="12">
                  <c:v>0.31824999999999992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28-42DC-8FD8-796FA57685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86527"/>
        <c:axId val="1"/>
      </c:lineChart>
      <c:catAx>
        <c:axId val="116708652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86527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6138093849379939"/>
          <c:w val="0.98622734658167732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経年_プレゼン用2019!$X$299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経年_プレゼン用2019!$W$301:$W$311</c:f>
              <c:numCache>
                <c:formatCode>General</c:formatCode>
                <c:ptCount val="11"/>
                <c:pt idx="0">
                  <c:v>2005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経年_プレゼン用2019!$X$301:$X$311</c:f>
              <c:numCache>
                <c:formatCode>0.00_);[Red]\(0.00\)</c:formatCode>
                <c:ptCount val="11"/>
                <c:pt idx="0">
                  <c:v>5.82</c:v>
                </c:pt>
                <c:pt idx="1">
                  <c:v>5.4888875096769141</c:v>
                </c:pt>
                <c:pt idx="2">
                  <c:v>5.7385164763665211</c:v>
                </c:pt>
                <c:pt idx="3">
                  <c:v>5.7198891844519393</c:v>
                </c:pt>
                <c:pt idx="7">
                  <c:v>5.7450343496376552</c:v>
                </c:pt>
                <c:pt idx="8">
                  <c:v>5.6934948461508936</c:v>
                </c:pt>
                <c:pt idx="9">
                  <c:v>5.8635890436652973</c:v>
                </c:pt>
                <c:pt idx="10">
                  <c:v>5.8080978752997634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28-48AF-9150-5FC0A435E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84607"/>
        <c:axId val="1"/>
      </c:lineChart>
      <c:catAx>
        <c:axId val="11670846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"/>
          <c:min val="5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84607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4021636184365843"/>
          <c:w val="0.91602874808434165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経年_プレゼン用2019!$AA$299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経年_プレゼン用2019!$W$301:$W$311</c:f>
              <c:numCache>
                <c:formatCode>General</c:formatCode>
                <c:ptCount val="11"/>
                <c:pt idx="0">
                  <c:v>2005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経年_プレゼン用2019!$AA$301:$AA$311</c:f>
              <c:numCache>
                <c:formatCode>0.00_ </c:formatCode>
                <c:ptCount val="11"/>
                <c:pt idx="0">
                  <c:v>0.14799999999999999</c:v>
                </c:pt>
                <c:pt idx="1">
                  <c:v>0.46</c:v>
                </c:pt>
                <c:pt idx="2">
                  <c:v>0.2732</c:v>
                </c:pt>
                <c:pt idx="7">
                  <c:v>0</c:v>
                </c:pt>
                <c:pt idx="8">
                  <c:v>0.11199999999999999</c:v>
                </c:pt>
                <c:pt idx="9">
                  <c:v>0.21342500000000003</c:v>
                </c:pt>
                <c:pt idx="10">
                  <c:v>0.10792500000000001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40-4302-8A5E-80C12B3516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87487"/>
        <c:axId val="1"/>
      </c:lineChart>
      <c:catAx>
        <c:axId val="116708748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87487"/>
        <c:crosses val="autoZero"/>
        <c:crossBetween val="between"/>
        <c:majorUnit val="0.2"/>
        <c:minorUnit val="0.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4286186448916108"/>
          <c:w val="0.98603096760555942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経年_プレゼン用2019!$AB$299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経年_プレゼン用2019!$W$301:$W$311</c:f>
              <c:numCache>
                <c:formatCode>General</c:formatCode>
                <c:ptCount val="11"/>
                <c:pt idx="0">
                  <c:v>2005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経年_プレゼン用2019!$AB$301:$AB$311</c:f>
              <c:numCache>
                <c:formatCode>0.00_ </c:formatCode>
                <c:ptCount val="11"/>
                <c:pt idx="0">
                  <c:v>0.112</c:v>
                </c:pt>
                <c:pt idx="1">
                  <c:v>0.11966666666666666</c:v>
                </c:pt>
                <c:pt idx="2">
                  <c:v>0.12230000000000001</c:v>
                </c:pt>
                <c:pt idx="7">
                  <c:v>0</c:v>
                </c:pt>
                <c:pt idx="8">
                  <c:v>0</c:v>
                </c:pt>
                <c:pt idx="9">
                  <c:v>0.36132500000000001</c:v>
                </c:pt>
                <c:pt idx="10">
                  <c:v>1.975E-2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6C-4805-925D-40D93291BF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90847"/>
        <c:axId val="1"/>
      </c:lineChart>
      <c:catAx>
        <c:axId val="116709084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 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90847"/>
        <c:crosses val="autoZero"/>
        <c:crossBetween val="between"/>
        <c:majorUnit val="0.1"/>
        <c:minorUnit val="0.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6138093849379939"/>
          <c:w val="0.98622734658167732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経年_プレゼン用2019!$X$315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経年_プレゼン用2019!$W$317:$W$332</c:f>
              <c:numCache>
                <c:formatCode>General</c:formatCode>
                <c:ptCount val="16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</c:numCache>
            </c:numRef>
          </c:cat>
          <c:val>
            <c:numRef>
              <c:f>経年_プレゼン用2019!$X$317:$X$332</c:f>
              <c:numCache>
                <c:formatCode>0.00_);[Red]\(0.00\)</c:formatCode>
                <c:ptCount val="16"/>
                <c:pt idx="0">
                  <c:v>6.5516457597824074</c:v>
                </c:pt>
                <c:pt idx="1">
                  <c:v>6.7988588210352843</c:v>
                </c:pt>
                <c:pt idx="2">
                  <c:v>6.7390468786774891</c:v>
                </c:pt>
                <c:pt idx="3">
                  <c:v>6.5867621554197919</c:v>
                </c:pt>
                <c:pt idx="4">
                  <c:v>6.6787923563548226</c:v>
                </c:pt>
                <c:pt idx="5">
                  <c:v>6.6626473862300708</c:v>
                </c:pt>
                <c:pt idx="6">
                  <c:v>6.8786895034790163</c:v>
                </c:pt>
                <c:pt idx="7">
                  <c:v>6.8461228977487707</c:v>
                </c:pt>
                <c:pt idx="8">
                  <c:v>6.6142856079211061</c:v>
                </c:pt>
                <c:pt idx="9">
                  <c:v>6.7631824596189851</c:v>
                </c:pt>
                <c:pt idx="10">
                  <c:v>6.6884388033044679</c:v>
                </c:pt>
                <c:pt idx="11">
                  <c:v>6.6261901026365058</c:v>
                </c:pt>
                <c:pt idx="12">
                  <c:v>6.7830635380665569</c:v>
                </c:pt>
                <c:pt idx="13">
                  <c:v>6.7562628569784486</c:v>
                </c:pt>
                <c:pt idx="14">
                  <c:v>6.6795885255669507</c:v>
                </c:pt>
                <c:pt idx="15">
                  <c:v>6.7072433275290271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1E-47B2-AD8D-4B50820FBA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89407"/>
        <c:axId val="1"/>
      </c:lineChart>
      <c:catAx>
        <c:axId val="11670894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89407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4021636184365843"/>
          <c:w val="0.91602874808434165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経年_プレゼン用2019!$AA$315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経年_プレゼン用2019!$W$317:$W$332</c:f>
              <c:numCache>
                <c:formatCode>General</c:formatCode>
                <c:ptCount val="16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</c:numCache>
            </c:numRef>
          </c:cat>
          <c:val>
            <c:numRef>
              <c:f>経年_プレゼン用2019!$AA$317:$AA$332</c:f>
              <c:numCache>
                <c:formatCode>0.00_ </c:formatCode>
                <c:ptCount val="16"/>
                <c:pt idx="0">
                  <c:v>7.1749999999999998</c:v>
                </c:pt>
                <c:pt idx="1">
                  <c:v>7.8425000000000002</c:v>
                </c:pt>
                <c:pt idx="2">
                  <c:v>7.4850000000000003</c:v>
                </c:pt>
                <c:pt idx="3">
                  <c:v>8.9771249999999991</c:v>
                </c:pt>
                <c:pt idx="4">
                  <c:v>9.7733333333333334</c:v>
                </c:pt>
                <c:pt idx="5" formatCode="0.0_ ">
                  <c:v>11.690416666666668</c:v>
                </c:pt>
                <c:pt idx="6" formatCode="0.0_ ">
                  <c:v>12.86875</c:v>
                </c:pt>
                <c:pt idx="7" formatCode="0.0_ ">
                  <c:v>11.385833333333334</c:v>
                </c:pt>
                <c:pt idx="8">
                  <c:v>9.4933333333333323</c:v>
                </c:pt>
                <c:pt idx="9" formatCode="0.0_ ">
                  <c:v>11.135</c:v>
                </c:pt>
                <c:pt idx="10" formatCode="0.0_ ">
                  <c:v>11.190416666666668</c:v>
                </c:pt>
                <c:pt idx="11" formatCode="0.0_ ">
                  <c:v>10.467916666666667</c:v>
                </c:pt>
                <c:pt idx="12" formatCode="0.0_ ">
                  <c:v>11.137083333333333</c:v>
                </c:pt>
                <c:pt idx="13" formatCode="0.0_ ">
                  <c:v>11.870833333333334</c:v>
                </c:pt>
                <c:pt idx="14" formatCode="0.0_ ">
                  <c:v>11.204583333333334</c:v>
                </c:pt>
                <c:pt idx="15" formatCode="0.0_ ">
                  <c:v>11.75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C5-4C60-8905-7A4F8338A3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92287"/>
        <c:axId val="1"/>
      </c:lineChart>
      <c:catAx>
        <c:axId val="116709228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92287"/>
        <c:crosses val="autoZero"/>
        <c:crossBetween val="between"/>
        <c:majorUnit val="5"/>
        <c:minorUnit val="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4286186448916108"/>
          <c:w val="0.98603096760555942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経年_プレゼン用2019!$AB$315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経年_プレゼン用2019!$W$317:$W$332</c:f>
              <c:numCache>
                <c:formatCode>General</c:formatCode>
                <c:ptCount val="16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</c:numCache>
            </c:numRef>
          </c:cat>
          <c:val>
            <c:numRef>
              <c:f>経年_プレゼン用2019!$AB$317:$AB$332</c:f>
              <c:numCache>
                <c:formatCode>0.00_ </c:formatCode>
                <c:ptCount val="16"/>
                <c:pt idx="0">
                  <c:v>0.76375000000000004</c:v>
                </c:pt>
                <c:pt idx="1">
                  <c:v>0.66125</c:v>
                </c:pt>
                <c:pt idx="2">
                  <c:v>0.80500000000000005</c:v>
                </c:pt>
                <c:pt idx="3">
                  <c:v>0.91125</c:v>
                </c:pt>
                <c:pt idx="4">
                  <c:v>1.0283333333333333</c:v>
                </c:pt>
                <c:pt idx="5">
                  <c:v>0.85416666666666674</c:v>
                </c:pt>
                <c:pt idx="6">
                  <c:v>0.79249999999999998</c:v>
                </c:pt>
                <c:pt idx="7">
                  <c:v>0.67291666666666672</c:v>
                </c:pt>
                <c:pt idx="8">
                  <c:v>0.37666666666666671</c:v>
                </c:pt>
                <c:pt idx="9">
                  <c:v>0.57250000000000001</c:v>
                </c:pt>
                <c:pt idx="10">
                  <c:v>0.58416666666666672</c:v>
                </c:pt>
                <c:pt idx="11">
                  <c:v>0.48250000000000004</c:v>
                </c:pt>
                <c:pt idx="12">
                  <c:v>0.69958333333333345</c:v>
                </c:pt>
                <c:pt idx="13">
                  <c:v>0.8716666666666667</c:v>
                </c:pt>
                <c:pt idx="14">
                  <c:v>0.73541666666666661</c:v>
                </c:pt>
                <c:pt idx="15">
                  <c:v>0.68125000000000002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66-4909-B897-E7B0F48846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94207"/>
        <c:axId val="1"/>
      </c:lineChart>
      <c:catAx>
        <c:axId val="11670942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94207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6138093849379939"/>
          <c:w val="0.98622734658167732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経年_プレゼン用2019!$X$336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経年_プレゼン用2019!$W$338:$W$352</c:f>
              <c:numCache>
                <c:formatCode>General</c:formatCode>
                <c:ptCount val="15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</c:numCache>
            </c:numRef>
          </c:cat>
          <c:val>
            <c:numRef>
              <c:f>経年_プレゼン用2019!$X$338:$X$352</c:f>
              <c:numCache>
                <c:formatCode>0.00_);[Red]\(0.00\)</c:formatCode>
                <c:ptCount val="15"/>
                <c:pt idx="0">
                  <c:v>7.2387697483740343</c:v>
                </c:pt>
                <c:pt idx="1">
                  <c:v>7.0812523563986556</c:v>
                </c:pt>
                <c:pt idx="2">
                  <c:v>7.152042577241235</c:v>
                </c:pt>
                <c:pt idx="3">
                  <c:v>7.2216958641687157</c:v>
                </c:pt>
                <c:pt idx="4">
                  <c:v>7.0224134685930357</c:v>
                </c:pt>
                <c:pt idx="5">
                  <c:v>6.9933530589154156</c:v>
                </c:pt>
                <c:pt idx="6">
                  <c:v>7.090970146408182</c:v>
                </c:pt>
                <c:pt idx="7">
                  <c:v>6.991968006238058</c:v>
                </c:pt>
                <c:pt idx="8">
                  <c:v>6.8384612726591065</c:v>
                </c:pt>
                <c:pt idx="9">
                  <c:v>6.908364846639393</c:v>
                </c:pt>
                <c:pt idx="10">
                  <c:v>6.9817452208548509</c:v>
                </c:pt>
                <c:pt idx="11">
                  <c:v>6.709924081841617</c:v>
                </c:pt>
                <c:pt idx="12">
                  <c:v>6.9312524444567609</c:v>
                </c:pt>
                <c:pt idx="13">
                  <c:v>6.9838375733919271</c:v>
                </c:pt>
                <c:pt idx="14">
                  <c:v>6.6397786677230108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22-4AE1-84B2-7008462891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81247"/>
        <c:axId val="1"/>
      </c:lineChart>
      <c:catAx>
        <c:axId val="116708124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81247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4021636184365843"/>
          <c:w val="0.91602874808434165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経年_プレゼン用2019!$AA$336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経年_プレゼン用2019!$W$338:$W$352</c:f>
              <c:numCache>
                <c:formatCode>General</c:formatCode>
                <c:ptCount val="15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</c:numCache>
            </c:numRef>
          </c:cat>
          <c:val>
            <c:numRef>
              <c:f>経年_プレゼン用2019!$AA$338:$AA$352</c:f>
              <c:numCache>
                <c:formatCode>0.00_ </c:formatCode>
                <c:ptCount val="15"/>
                <c:pt idx="0">
                  <c:v>11.18</c:v>
                </c:pt>
                <c:pt idx="1">
                  <c:v>9.02</c:v>
                </c:pt>
                <c:pt idx="2">
                  <c:v>10.51</c:v>
                </c:pt>
                <c:pt idx="3">
                  <c:v>12.076666666666668</c:v>
                </c:pt>
                <c:pt idx="4">
                  <c:v>12.593333333333334</c:v>
                </c:pt>
                <c:pt idx="5">
                  <c:v>8.620000000000001</c:v>
                </c:pt>
                <c:pt idx="6">
                  <c:v>12.668666666666667</c:v>
                </c:pt>
                <c:pt idx="7">
                  <c:v>9.6066666666666674</c:v>
                </c:pt>
                <c:pt idx="8">
                  <c:v>11.866666666666669</c:v>
                </c:pt>
                <c:pt idx="9">
                  <c:v>11.756666666666668</c:v>
                </c:pt>
                <c:pt idx="10">
                  <c:v>13.456666666666667</c:v>
                </c:pt>
                <c:pt idx="11">
                  <c:v>14.246666666666666</c:v>
                </c:pt>
                <c:pt idx="12">
                  <c:v>11.483333333333333</c:v>
                </c:pt>
                <c:pt idx="13">
                  <c:v>12.783333333333335</c:v>
                </c:pt>
                <c:pt idx="14">
                  <c:v>12.969999999999999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93-42C8-8373-455D0132DA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82687"/>
        <c:axId val="1"/>
      </c:lineChart>
      <c:catAx>
        <c:axId val="116708268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82687"/>
        <c:crosses val="autoZero"/>
        <c:crossBetween val="between"/>
        <c:majorUnit val="5"/>
        <c:minorUnit val="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4286186448916108"/>
          <c:w val="0.98603096760555942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経年_プレゼン用2019!$AB$336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経年_プレゼン用2019!$W$338:$W$352</c:f>
              <c:numCache>
                <c:formatCode>General</c:formatCode>
                <c:ptCount val="15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</c:numCache>
            </c:numRef>
          </c:cat>
          <c:val>
            <c:numRef>
              <c:f>経年_プレゼン用2019!$AB$338:$AB$352</c:f>
              <c:numCache>
                <c:formatCode>0.00_ </c:formatCode>
                <c:ptCount val="15"/>
                <c:pt idx="0">
                  <c:v>0.32933333333333337</c:v>
                </c:pt>
                <c:pt idx="1">
                  <c:v>0.26400000000000001</c:v>
                </c:pt>
                <c:pt idx="2">
                  <c:v>0.26403333333333334</c:v>
                </c:pt>
                <c:pt idx="3">
                  <c:v>0.51633333333333342</c:v>
                </c:pt>
                <c:pt idx="4">
                  <c:v>1.1126666666666665</c:v>
                </c:pt>
                <c:pt idx="5">
                  <c:v>0.98966666666666669</c:v>
                </c:pt>
                <c:pt idx="6">
                  <c:v>1.6293333333333333</c:v>
                </c:pt>
                <c:pt idx="7">
                  <c:v>1.3339999999999996</c:v>
                </c:pt>
                <c:pt idx="8">
                  <c:v>1.2733333333333332</c:v>
                </c:pt>
                <c:pt idx="9">
                  <c:v>2.8133333333333335</c:v>
                </c:pt>
                <c:pt idx="10">
                  <c:v>1.2733333333333334</c:v>
                </c:pt>
                <c:pt idx="11">
                  <c:v>3.6799999999999997</c:v>
                </c:pt>
                <c:pt idx="12">
                  <c:v>3.9723333333333328</c:v>
                </c:pt>
                <c:pt idx="13">
                  <c:v>3.7173333333333334</c:v>
                </c:pt>
                <c:pt idx="14">
                  <c:v>2.4456666666666664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2C-4ED0-BB95-C984BC9201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105247"/>
        <c:axId val="1"/>
      </c:lineChart>
      <c:catAx>
        <c:axId val="116710524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105247"/>
        <c:crosses val="autoZero"/>
        <c:crossBetween val="between"/>
        <c:majorUnit val="1"/>
        <c:min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6138093849379939"/>
          <c:w val="0.98622734658167732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経年_プレゼン用2019!$X$356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経年_プレゼン用2019!$W$358:$W$375</c:f>
              <c:numCache>
                <c:formatCode>General</c:formatCode>
                <c:ptCount val="1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</c:numCache>
            </c:numRef>
          </c:cat>
          <c:val>
            <c:numRef>
              <c:f>経年_プレゼン用2019!$X$358:$X$375</c:f>
              <c:numCache>
                <c:formatCode>0.00_);[Red]\(0.00\)</c:formatCode>
                <c:ptCount val="18"/>
                <c:pt idx="0">
                  <c:v>7.5170289101288974</c:v>
                </c:pt>
                <c:pt idx="1">
                  <c:v>7.4544295420888371</c:v>
                </c:pt>
                <c:pt idx="2">
                  <c:v>7.7702863404675293</c:v>
                </c:pt>
                <c:pt idx="3">
                  <c:v>7.3283117881641324</c:v>
                </c:pt>
                <c:pt idx="4">
                  <c:v>7.2066067782447902</c:v>
                </c:pt>
                <c:pt idx="5">
                  <c:v>7.8038117813266261</c:v>
                </c:pt>
                <c:pt idx="6">
                  <c:v>7.7134899418966043</c:v>
                </c:pt>
                <c:pt idx="7">
                  <c:v>7.7914995333444574</c:v>
                </c:pt>
                <c:pt idx="8">
                  <c:v>7.7019559048821975</c:v>
                </c:pt>
                <c:pt idx="9">
                  <c:v>7.3776169900962767</c:v>
                </c:pt>
                <c:pt idx="10">
                  <c:v>7.3226347028833603</c:v>
                </c:pt>
                <c:pt idx="11">
                  <c:v>7.6730010079349862</c:v>
                </c:pt>
                <c:pt idx="12">
                  <c:v>7.5501993521155546</c:v>
                </c:pt>
                <c:pt idx="13">
                  <c:v>7.5018496453366028</c:v>
                </c:pt>
                <c:pt idx="14">
                  <c:v>7.0555265862777468</c:v>
                </c:pt>
                <c:pt idx="15">
                  <c:v>7.0650613911054778</c:v>
                </c:pt>
                <c:pt idx="16">
                  <c:v>7.8761077498143024</c:v>
                </c:pt>
                <c:pt idx="17">
                  <c:v>8.3527243746612712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DC-4652-84A4-FAA782B494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101887"/>
        <c:axId val="1"/>
      </c:lineChart>
      <c:catAx>
        <c:axId val="116710188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101887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4021636184365843"/>
          <c:w val="0.91602874808434165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経年_プレゼン用2019!$AA$356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経年_プレゼン用2019!$W$358:$W$375</c:f>
              <c:numCache>
                <c:formatCode>General</c:formatCode>
                <c:ptCount val="1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</c:numCache>
            </c:numRef>
          </c:cat>
          <c:val>
            <c:numRef>
              <c:f>経年_プレゼン用2019!$AA$358:$AA$375</c:f>
              <c:numCache>
                <c:formatCode>0.00_ </c:formatCode>
                <c:ptCount val="18"/>
                <c:pt idx="0">
                  <c:v>1.1475</c:v>
                </c:pt>
                <c:pt idx="1">
                  <c:v>1.29375</c:v>
                </c:pt>
                <c:pt idx="2">
                  <c:v>1.2675000000000001</c:v>
                </c:pt>
                <c:pt idx="3">
                  <c:v>1.4737499999999999</c:v>
                </c:pt>
                <c:pt idx="4">
                  <c:v>1.3125</c:v>
                </c:pt>
                <c:pt idx="5">
                  <c:v>1.165</c:v>
                </c:pt>
                <c:pt idx="6">
                  <c:v>1.1074999999999999</c:v>
                </c:pt>
                <c:pt idx="7">
                  <c:v>1.3312499999999998</c:v>
                </c:pt>
                <c:pt idx="8">
                  <c:v>1.55125</c:v>
                </c:pt>
                <c:pt idx="9">
                  <c:v>1.4312499999999999</c:v>
                </c:pt>
                <c:pt idx="10">
                  <c:v>1.2162500000000001</c:v>
                </c:pt>
                <c:pt idx="11">
                  <c:v>1.10375</c:v>
                </c:pt>
                <c:pt idx="12">
                  <c:v>1.6349999999999998</c:v>
                </c:pt>
                <c:pt idx="13">
                  <c:v>1.4412499999999999</c:v>
                </c:pt>
                <c:pt idx="14">
                  <c:v>1.2749999999999999</c:v>
                </c:pt>
                <c:pt idx="15">
                  <c:v>1.57375</c:v>
                </c:pt>
                <c:pt idx="16">
                  <c:v>1.11375</c:v>
                </c:pt>
                <c:pt idx="17">
                  <c:v>1.5250000000000001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E1-4FA8-BFFF-612AA4D9C0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107167"/>
        <c:axId val="1"/>
      </c:lineChart>
      <c:catAx>
        <c:axId val="116710716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107167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4286186448916108"/>
          <c:w val="0.98603096760555942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経年_プレゼン用2019!$AB$356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経年_プレゼン用2019!$W$358:$W$375</c:f>
              <c:numCache>
                <c:formatCode>General</c:formatCode>
                <c:ptCount val="1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</c:numCache>
            </c:numRef>
          </c:cat>
          <c:val>
            <c:numRef>
              <c:f>経年_プレゼン用2019!$AB$358:$AB$375</c:f>
              <c:numCache>
                <c:formatCode>0.00_ </c:formatCode>
                <c:ptCount val="18"/>
                <c:pt idx="0">
                  <c:v>3.7833333333333337E-2</c:v>
                </c:pt>
                <c:pt idx="1">
                  <c:v>0.01</c:v>
                </c:pt>
                <c:pt idx="2">
                  <c:v>0.2</c:v>
                </c:pt>
                <c:pt idx="3">
                  <c:v>0.105</c:v>
                </c:pt>
                <c:pt idx="4">
                  <c:v>0.2</c:v>
                </c:pt>
                <c:pt idx="5">
                  <c:v>0.2</c:v>
                </c:pt>
                <c:pt idx="6">
                  <c:v>4.4999999999999998E-2</c:v>
                </c:pt>
                <c:pt idx="7">
                  <c:v>0.06</c:v>
                </c:pt>
                <c:pt idx="8">
                  <c:v>6.25E-2</c:v>
                </c:pt>
                <c:pt idx="9">
                  <c:v>6.5000000000000002E-2</c:v>
                </c:pt>
                <c:pt idx="10">
                  <c:v>0.1875</c:v>
                </c:pt>
                <c:pt idx="11">
                  <c:v>0.1</c:v>
                </c:pt>
                <c:pt idx="12">
                  <c:v>9.1249999999999998E-2</c:v>
                </c:pt>
                <c:pt idx="13">
                  <c:v>0.1075</c:v>
                </c:pt>
                <c:pt idx="14">
                  <c:v>0.1</c:v>
                </c:pt>
                <c:pt idx="15">
                  <c:v>8.7499999999999994E-2</c:v>
                </c:pt>
                <c:pt idx="16">
                  <c:v>0.1</c:v>
                </c:pt>
                <c:pt idx="17">
                  <c:v>0.10000000000000002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BC-4FF9-AC2D-A569CAF190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55807"/>
        <c:axId val="1"/>
      </c:lineChart>
      <c:catAx>
        <c:axId val="11670558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55807"/>
        <c:crosses val="autoZero"/>
        <c:crossBetween val="between"/>
        <c:majorUnit val="0.1"/>
        <c:minorUnit val="0.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6138093849379939"/>
          <c:w val="0.98622734658167732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経年_プレゼン用2019!$X$379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経年_プレゼン用2019!$W$381:$W$398</c:f>
              <c:numCache>
                <c:formatCode>General</c:formatCode>
                <c:ptCount val="1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</c:numCache>
            </c:numRef>
          </c:cat>
          <c:val>
            <c:numRef>
              <c:f>経年_プレゼン用2019!$X$381:$X$398</c:f>
              <c:numCache>
                <c:formatCode>0.00_);[Red]\(0.00\)</c:formatCode>
                <c:ptCount val="18"/>
                <c:pt idx="0">
                  <c:v>7.3116019581724938</c:v>
                </c:pt>
                <c:pt idx="1">
                  <c:v>7.8717232378476103</c:v>
                </c:pt>
                <c:pt idx="2">
                  <c:v>7.2367713371259681</c:v>
                </c:pt>
                <c:pt idx="3">
                  <c:v>6.97613360902431</c:v>
                </c:pt>
                <c:pt idx="4">
                  <c:v>7.1191253966773962</c:v>
                </c:pt>
                <c:pt idx="5">
                  <c:v>7.8357154974897556</c:v>
                </c:pt>
                <c:pt idx="6">
                  <c:v>7.7818454452801467</c:v>
                </c:pt>
                <c:pt idx="7">
                  <c:v>7.9297482852064292</c:v>
                </c:pt>
                <c:pt idx="8">
                  <c:v>7.7863827061900421</c:v>
                </c:pt>
                <c:pt idx="9">
                  <c:v>7.4082955328960098</c:v>
                </c:pt>
                <c:pt idx="10">
                  <c:v>7.2989280244813717</c:v>
                </c:pt>
                <c:pt idx="11">
                  <c:v>7.9000000000000012</c:v>
                </c:pt>
                <c:pt idx="12">
                  <c:v>7.7501993521155539</c:v>
                </c:pt>
                <c:pt idx="13">
                  <c:v>7.8650429211236084</c:v>
                </c:pt>
                <c:pt idx="14">
                  <c:v>7.2818910073558918</c:v>
                </c:pt>
                <c:pt idx="15">
                  <c:v>7.1715415776308395</c:v>
                </c:pt>
                <c:pt idx="16">
                  <c:v>7.9867803359986178</c:v>
                </c:pt>
                <c:pt idx="17">
                  <c:v>8.5280013442826856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4F-4C80-952B-33F7C010DF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47167"/>
        <c:axId val="1"/>
      </c:lineChart>
      <c:catAx>
        <c:axId val="116704716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9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134923081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47167"/>
        <c:crosses val="autoZero"/>
        <c:crossBetween val="between"/>
        <c:maj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3867094460167567"/>
          <c:w val="0.91602874808434165"/>
          <c:h val="0.28000868663659034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経年_プレゼン用2019!$AA$379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経年_プレゼン用2019!$W$381:$W$398</c:f>
              <c:numCache>
                <c:formatCode>General</c:formatCode>
                <c:ptCount val="1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</c:numCache>
            </c:numRef>
          </c:cat>
          <c:val>
            <c:numRef>
              <c:f>経年_プレゼン用2019!$AA$381:$AA$398</c:f>
              <c:numCache>
                <c:formatCode>0.00_ </c:formatCode>
                <c:ptCount val="18"/>
                <c:pt idx="0">
                  <c:v>1.24125</c:v>
                </c:pt>
                <c:pt idx="1">
                  <c:v>1.4087499999999999</c:v>
                </c:pt>
                <c:pt idx="2">
                  <c:v>1.5425</c:v>
                </c:pt>
                <c:pt idx="3">
                  <c:v>1.2887500000000001</c:v>
                </c:pt>
                <c:pt idx="4">
                  <c:v>1.43625</c:v>
                </c:pt>
                <c:pt idx="5">
                  <c:v>1.24875</c:v>
                </c:pt>
                <c:pt idx="6">
                  <c:v>1.4924999999999999</c:v>
                </c:pt>
                <c:pt idx="7">
                  <c:v>1.415</c:v>
                </c:pt>
                <c:pt idx="8">
                  <c:v>1.6087499999999999</c:v>
                </c:pt>
                <c:pt idx="9">
                  <c:v>1.50875</c:v>
                </c:pt>
                <c:pt idx="10">
                  <c:v>1.8537499999999998</c:v>
                </c:pt>
                <c:pt idx="11">
                  <c:v>1.26</c:v>
                </c:pt>
                <c:pt idx="12">
                  <c:v>1.4612500000000002</c:v>
                </c:pt>
                <c:pt idx="13">
                  <c:v>1.4087499999999999</c:v>
                </c:pt>
                <c:pt idx="14">
                  <c:v>1.55375</c:v>
                </c:pt>
                <c:pt idx="15">
                  <c:v>1.6124999999999998</c:v>
                </c:pt>
                <c:pt idx="16">
                  <c:v>1.2850000000000001</c:v>
                </c:pt>
                <c:pt idx="17">
                  <c:v>1.8266666666666669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1E-414E-9BFC-A4B6A4C8C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55327"/>
        <c:axId val="1"/>
      </c:lineChart>
      <c:catAx>
        <c:axId val="116705532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1445064029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55327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4400453946815367"/>
          <c:w val="0.98603096760555942"/>
          <c:h val="0.27467537198419589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経年_プレゼン用2019!$AB$379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経年_プレゼン用2019!$W$381:$W$398</c:f>
              <c:numCache>
                <c:formatCode>General</c:formatCode>
                <c:ptCount val="1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</c:numCache>
            </c:numRef>
          </c:cat>
          <c:val>
            <c:numRef>
              <c:f>経年_プレゼン用2019!$AB$381:$AB$398</c:f>
              <c:numCache>
                <c:formatCode>0.00_ </c:formatCode>
                <c:ptCount val="18"/>
                <c:pt idx="0">
                  <c:v>5.8333333333333341E-2</c:v>
                </c:pt>
                <c:pt idx="1">
                  <c:v>0.01</c:v>
                </c:pt>
                <c:pt idx="2">
                  <c:v>0.2</c:v>
                </c:pt>
                <c:pt idx="3">
                  <c:v>0.10625</c:v>
                </c:pt>
                <c:pt idx="4">
                  <c:v>0.2</c:v>
                </c:pt>
                <c:pt idx="5">
                  <c:v>0.2</c:v>
                </c:pt>
                <c:pt idx="6">
                  <c:v>0</c:v>
                </c:pt>
                <c:pt idx="7">
                  <c:v>0.06</c:v>
                </c:pt>
                <c:pt idx="8">
                  <c:v>5.7499999999999996E-2</c:v>
                </c:pt>
                <c:pt idx="9">
                  <c:v>7.2499999999999995E-2</c:v>
                </c:pt>
                <c:pt idx="10">
                  <c:v>8.2500000000000004E-2</c:v>
                </c:pt>
                <c:pt idx="11">
                  <c:v>0.1</c:v>
                </c:pt>
                <c:pt idx="12">
                  <c:v>7.1250000000000008E-2</c:v>
                </c:pt>
                <c:pt idx="13">
                  <c:v>0.1</c:v>
                </c:pt>
                <c:pt idx="14">
                  <c:v>0.10750000000000001</c:v>
                </c:pt>
                <c:pt idx="15">
                  <c:v>0.1</c:v>
                </c:pt>
                <c:pt idx="16">
                  <c:v>0.1</c:v>
                </c:pt>
                <c:pt idx="17">
                  <c:v>0.10000000000000002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61-4633-BB8A-7FC835413E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61567"/>
        <c:axId val="1"/>
      </c:lineChart>
      <c:catAx>
        <c:axId val="116706156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1445064029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61567"/>
        <c:crosses val="autoZero"/>
        <c:crossBetween val="between"/>
        <c:majorUnit val="0.1"/>
        <c:minorUnit val="0.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6000504385350409"/>
          <c:w val="0.98622734658167732"/>
          <c:h val="0.29067587636954634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経年_プレゼン用2019!$X$402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経年_プレゼン用2019!$W$404:$W$422</c:f>
              <c:numCache>
                <c:formatCode>General</c:formatCode>
                <c:ptCount val="19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</c:numCache>
            </c:numRef>
          </c:cat>
          <c:val>
            <c:numRef>
              <c:f>経年_プレゼン用2019!$X$404:$X$422</c:f>
              <c:numCache>
                <c:formatCode>0.00_);[Red]\(0.00\)</c:formatCode>
                <c:ptCount val="19"/>
                <c:pt idx="0">
                  <c:v>7.5857507982684123</c:v>
                </c:pt>
                <c:pt idx="1">
                  <c:v>7.8794823693748475</c:v>
                </c:pt>
                <c:pt idx="2">
                  <c:v>7.2880086983155774</c:v>
                </c:pt>
                <c:pt idx="3">
                  <c:v>6.5504019882500852</c:v>
                </c:pt>
                <c:pt idx="4">
                  <c:v>7.5777852493262952</c:v>
                </c:pt>
                <c:pt idx="5">
                  <c:v>7.2206701563070057</c:v>
                </c:pt>
                <c:pt idx="6">
                  <c:v>7.6176707274877486</c:v>
                </c:pt>
                <c:pt idx="7">
                  <c:v>7.7259739207184861</c:v>
                </c:pt>
                <c:pt idx="8">
                  <c:v>7.9750905631927127</c:v>
                </c:pt>
                <c:pt idx="9">
                  <c:v>7.797354652009556</c:v>
                </c:pt>
                <c:pt idx="10">
                  <c:v>7.4262279416529928</c:v>
                </c:pt>
                <c:pt idx="11">
                  <c:v>7.0980047110528579</c:v>
                </c:pt>
                <c:pt idx="12">
                  <c:v>7.543437524469228</c:v>
                </c:pt>
                <c:pt idx="13">
                  <c:v>7.6518486558431116</c:v>
                </c:pt>
                <c:pt idx="14">
                  <c:v>7.5991447259043321</c:v>
                </c:pt>
                <c:pt idx="15">
                  <c:v>7.3883953569477789</c:v>
                </c:pt>
                <c:pt idx="16">
                  <c:v>7.2914207640809394</c:v>
                </c:pt>
                <c:pt idx="17">
                  <c:v>7.8061855169043097</c:v>
                </c:pt>
                <c:pt idx="18">
                  <c:v>7.6653032817125126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16-4D3C-AE52-14026CC3AB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58207"/>
        <c:axId val="1"/>
      </c:lineChart>
      <c:catAx>
        <c:axId val="11670582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9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325318395603E-3"/>
              <c:y val="0.4852551876312965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58207"/>
        <c:crosses val="autoZero"/>
        <c:crossBetween val="between"/>
        <c:maj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2936109486"/>
          <c:y val="0.14124805416597397"/>
          <c:w val="0.91602874808434165"/>
          <c:h val="0.29097102785376394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経年_プレゼン用2019!$AA$402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経年_プレゼン用2019!$W$404:$W$422</c:f>
              <c:numCache>
                <c:formatCode>General</c:formatCode>
                <c:ptCount val="19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</c:numCache>
            </c:numRef>
          </c:cat>
          <c:val>
            <c:numRef>
              <c:f>経年_プレゼン用2019!$AA$404:$AA$422</c:f>
              <c:numCache>
                <c:formatCode>0.00_ </c:formatCode>
                <c:ptCount val="19"/>
                <c:pt idx="0">
                  <c:v>5.4424999999999999</c:v>
                </c:pt>
                <c:pt idx="1">
                  <c:v>3.9</c:v>
                </c:pt>
                <c:pt idx="2">
                  <c:v>6.125</c:v>
                </c:pt>
                <c:pt idx="3">
                  <c:v>4.5125000000000002</c:v>
                </c:pt>
                <c:pt idx="4">
                  <c:v>5.6174999999999997</c:v>
                </c:pt>
                <c:pt idx="5">
                  <c:v>7.7074999999999996</c:v>
                </c:pt>
                <c:pt idx="6">
                  <c:v>8.1374999999999993</c:v>
                </c:pt>
                <c:pt idx="7">
                  <c:v>7.3599999999999994</c:v>
                </c:pt>
                <c:pt idx="8">
                  <c:v>6.5525000000000002</c:v>
                </c:pt>
                <c:pt idx="9">
                  <c:v>7.2625000000000002</c:v>
                </c:pt>
                <c:pt idx="10">
                  <c:v>7.3575000000000008</c:v>
                </c:pt>
                <c:pt idx="11">
                  <c:v>4.6674999999999995</c:v>
                </c:pt>
                <c:pt idx="12">
                  <c:v>6.915</c:v>
                </c:pt>
                <c:pt idx="13">
                  <c:v>5.1274999999999995</c:v>
                </c:pt>
                <c:pt idx="14">
                  <c:v>7.0125000000000011</c:v>
                </c:pt>
                <c:pt idx="15">
                  <c:v>6.6950000000000003</c:v>
                </c:pt>
                <c:pt idx="16" formatCode="0.00_);[Red]\(0.00\)">
                  <c:v>5.09</c:v>
                </c:pt>
                <c:pt idx="17">
                  <c:v>4.5424999999999995</c:v>
                </c:pt>
                <c:pt idx="18">
                  <c:v>5.415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8A-4C86-A7A1-B1A891395D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54367"/>
        <c:axId val="1"/>
      </c:lineChart>
      <c:catAx>
        <c:axId val="116705436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69946625799E-3"/>
              <c:y val="0.3301890670575967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54367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324420018"/>
          <c:y val="0.14407302733991265"/>
          <c:w val="0.98603096760555942"/>
          <c:h val="0.28249610833194794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経年_プレゼン用2019!$AB$402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経年_プレゼン用2019!$W$404:$W$422</c:f>
              <c:numCache>
                <c:formatCode>General</c:formatCode>
                <c:ptCount val="19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</c:numCache>
            </c:numRef>
          </c:cat>
          <c:val>
            <c:numRef>
              <c:f>経年_プレゼン用2019!$AB$404:$AB$422</c:f>
              <c:numCache>
                <c:formatCode>0.00_ </c:formatCode>
                <c:ptCount val="19"/>
                <c:pt idx="0">
                  <c:v>0.59</c:v>
                </c:pt>
                <c:pt idx="1">
                  <c:v>0.46250000000000002</c:v>
                </c:pt>
                <c:pt idx="2">
                  <c:v>0.63</c:v>
                </c:pt>
                <c:pt idx="3">
                  <c:v>1.1625000000000001</c:v>
                </c:pt>
                <c:pt idx="4">
                  <c:v>1.0425</c:v>
                </c:pt>
                <c:pt idx="5">
                  <c:v>0.86750000000000005</c:v>
                </c:pt>
                <c:pt idx="6">
                  <c:v>1.44</c:v>
                </c:pt>
                <c:pt idx="7">
                  <c:v>1.0349999999999999</c:v>
                </c:pt>
                <c:pt idx="8">
                  <c:v>0.66500000000000004</c:v>
                </c:pt>
                <c:pt idx="9">
                  <c:v>1.6574999999999998</c:v>
                </c:pt>
                <c:pt idx="10">
                  <c:v>1.5874999999999999</c:v>
                </c:pt>
                <c:pt idx="11">
                  <c:v>1.5175000000000001</c:v>
                </c:pt>
                <c:pt idx="12">
                  <c:v>1.0350000000000001</c:v>
                </c:pt>
                <c:pt idx="13">
                  <c:v>0.7975000000000001</c:v>
                </c:pt>
                <c:pt idx="14">
                  <c:v>1.47</c:v>
                </c:pt>
                <c:pt idx="15">
                  <c:v>1.6074999999999999</c:v>
                </c:pt>
                <c:pt idx="16" formatCode="0.00_);[Red]\(0.00\)">
                  <c:v>1.4274999999999998</c:v>
                </c:pt>
                <c:pt idx="17">
                  <c:v>2.125</c:v>
                </c:pt>
                <c:pt idx="18">
                  <c:v>1.3307500000000001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D0-4248-B6F9-B2252B385E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46687"/>
        <c:axId val="1"/>
      </c:lineChart>
      <c:catAx>
        <c:axId val="116704668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082448027329E-3"/>
              <c:y val="0.3301890670575967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46687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67895679712"/>
          <c:y val="0.16102286638354468"/>
          <c:w val="0.98622734658167732"/>
          <c:h val="0.29944594737558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経年_プレゼン用2019!$X$125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12"/>
              <c:pt idx="0">
                <c:v>2013</c:v>
              </c:pt>
              <c:pt idx="1">
                <c:v>2014</c:v>
              </c:pt>
              <c:pt idx="2">
                <c:v>2015</c:v>
              </c:pt>
              <c:pt idx="3">
                <c:v>2016</c:v>
              </c:pt>
              <c:pt idx="4">
                <c:v>2017</c:v>
              </c:pt>
              <c:pt idx="5">
                <c:v>2018</c:v>
              </c:pt>
              <c:pt idx="6">
                <c:v>2019</c:v>
              </c:pt>
              <c:pt idx="8">
                <c:v>Table 6.5.7 Annual mean values of each parameters from  2008 to 2019 at Gunung Lake (Indonesia)</c:v>
              </c:pt>
            </c:strLit>
          </c:cat>
          <c:val>
            <c:numLit>
              <c:formatCode>General</c:formatCode>
              <c:ptCount val="12"/>
              <c:pt idx="0">
                <c:v>7.4069524815421799</c:v>
              </c:pt>
              <c:pt idx="1">
                <c:v>7.4760163983049699</c:v>
              </c:pt>
              <c:pt idx="2">
                <c:v>7.75330069547483</c:v>
              </c:pt>
              <c:pt idx="3">
                <c:v>8.08975159884519</c:v>
              </c:pt>
              <c:pt idx="4">
                <c:v>7.8831680832107303</c:v>
              </c:pt>
              <c:pt idx="5">
                <c:v>7.8097474735416696</c:v>
              </c:pt>
              <c:pt idx="6">
                <c:v>7.9446890438646296</c:v>
              </c:pt>
              <c:pt idx="7">
                <c:v>#N/A</c:v>
              </c:pt>
              <c:pt idx="8">
                <c:v>#N/A</c:v>
              </c:pt>
              <c:pt idx="9">
                <c:v>0</c:v>
              </c:pt>
              <c:pt idx="10">
                <c:v>0</c:v>
              </c:pt>
              <c:pt idx="11">
                <c:v>#N/A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8932-4B19-85F7-4C157D6931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1303375"/>
        <c:axId val="1"/>
      </c:lineChart>
      <c:catAx>
        <c:axId val="125130337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671132422845E-3"/>
              <c:y val="0.4852554041950189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251303375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3033732408283836"/>
          <c:y val="0.13995347780169243"/>
          <c:w val="0.91538231102882284"/>
          <c:h val="0.27990695560338485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経年_プレゼン用2019!$AA$125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12"/>
              <c:pt idx="0">
                <c:v>2013</c:v>
              </c:pt>
              <c:pt idx="1">
                <c:v>2014</c:v>
              </c:pt>
              <c:pt idx="2">
                <c:v>2015</c:v>
              </c:pt>
              <c:pt idx="3">
                <c:v>2016</c:v>
              </c:pt>
              <c:pt idx="4">
                <c:v>2017</c:v>
              </c:pt>
              <c:pt idx="5">
                <c:v>2018</c:v>
              </c:pt>
              <c:pt idx="6">
                <c:v>2019</c:v>
              </c:pt>
              <c:pt idx="8">
                <c:v>Table 6.5.7 Annual mean values of each parameters from  2008 to 2019 at Gunung Lake (Indonesia)</c:v>
              </c:pt>
            </c:strLit>
          </c:cat>
          <c:val>
            <c:numLit>
              <c:formatCode>General</c:formatCode>
              <c:ptCount val="12"/>
              <c:pt idx="0">
                <c:v>8.2249999999999908</c:v>
              </c:pt>
              <c:pt idx="1">
                <c:v>7.15</c:v>
              </c:pt>
              <c:pt idx="2">
                <c:v>9.9599999999999902</c:v>
              </c:pt>
              <c:pt idx="3">
                <c:v>6.39634374999999</c:v>
              </c:pt>
              <c:pt idx="4">
                <c:v>6.6496089743589701</c:v>
              </c:pt>
              <c:pt idx="5">
                <c:v>6.1084351738241303</c:v>
              </c:pt>
              <c:pt idx="6">
                <c:v>6.0473749999999997</c:v>
              </c:pt>
              <c:pt idx="7">
                <c:v>#N/A</c:v>
              </c:pt>
              <c:pt idx="8">
                <c:v>#N/A</c:v>
              </c:pt>
              <c:pt idx="9">
                <c:v>#N/A</c:v>
              </c:pt>
              <c:pt idx="10">
                <c:v>0</c:v>
              </c:pt>
              <c:pt idx="11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A5B-4FB4-87C0-FDB60DBBF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1305775"/>
        <c:axId val="1"/>
      </c:lineChart>
      <c:catAx>
        <c:axId val="125130577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687033843724E-3"/>
              <c:y val="0.3301891635362218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251305775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8072652857706775"/>
          <c:y val="0.14249802815395105"/>
          <c:w val="0.98625080506097695"/>
          <c:h val="0.27227303717765328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経年_プレゼン用2019!$AB$125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12"/>
              <c:pt idx="0">
                <c:v>2013</c:v>
              </c:pt>
              <c:pt idx="1">
                <c:v>2014</c:v>
              </c:pt>
              <c:pt idx="2">
                <c:v>2015</c:v>
              </c:pt>
              <c:pt idx="3">
                <c:v>2016</c:v>
              </c:pt>
              <c:pt idx="4">
                <c:v>2017</c:v>
              </c:pt>
              <c:pt idx="5">
                <c:v>2018</c:v>
              </c:pt>
              <c:pt idx="6">
                <c:v>2019</c:v>
              </c:pt>
              <c:pt idx="8">
                <c:v>Table 6.5.7 Annual mean values of each parameters from  2008 to 2019 at Gunung Lake (Indonesia)</c:v>
              </c:pt>
            </c:strLit>
          </c:cat>
          <c:val>
            <c:numLit>
              <c:formatCode>General</c:formatCode>
              <c:ptCount val="12"/>
              <c:pt idx="0">
                <c:v>6.0999999999999902E-2</c:v>
              </c:pt>
              <c:pt idx="1">
                <c:v>0.12</c:v>
              </c:pt>
              <c:pt idx="2">
                <c:v>0.122</c:v>
              </c:pt>
              <c:pt idx="3">
                <c:v>0.82166249999999996</c:v>
              </c:pt>
              <c:pt idx="4">
                <c:v>0.48020854997111501</c:v>
              </c:pt>
              <c:pt idx="5">
                <c:v>0.78687079808234595</c:v>
              </c:pt>
              <c:pt idx="6">
                <c:v>0.96983125000000003</c:v>
              </c:pt>
              <c:pt idx="7">
                <c:v>#N/A</c:v>
              </c:pt>
              <c:pt idx="8">
                <c:v>#N/A</c:v>
              </c:pt>
              <c:pt idx="9">
                <c:v>#N/A</c:v>
              </c:pt>
              <c:pt idx="10">
                <c:v>0</c:v>
              </c:pt>
              <c:pt idx="11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2EC-46E9-ADD0-1C61D097CF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1296655"/>
        <c:axId val="1"/>
      </c:lineChart>
      <c:catAx>
        <c:axId val="125129665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2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5609457129205E-3"/>
              <c:y val="0.3301891635362218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_);[Red]\(#,##0.0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251296655"/>
        <c:crosses val="autoZero"/>
        <c:crossBetween val="between"/>
        <c:majorUnit val="5.000000000000001E-2"/>
        <c:minorUnit val="2.0000000000000004E-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90173062140316"/>
          <c:y val="0.15776559763645842"/>
          <c:w val="0.98622732844410277"/>
          <c:h val="0.28754060666016068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経年_プレゼン用2019!$X$140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20"/>
              <c:pt idx="0">
                <c:v>2013</c:v>
              </c:pt>
              <c:pt idx="1">
                <c:v>2014</c:v>
              </c:pt>
              <c:pt idx="2">
                <c:v>2015</c:v>
              </c:pt>
              <c:pt idx="3">
                <c:v>2016</c:v>
              </c:pt>
              <c:pt idx="4">
                <c:v>2017</c:v>
              </c:pt>
              <c:pt idx="5">
                <c:v>2018</c:v>
              </c:pt>
              <c:pt idx="6">
                <c:v>2019</c:v>
              </c:pt>
              <c:pt idx="8">
                <c:v>Table 6.5.8 Annual mean values of each parameters from 2001 to 2023 at Ijira Lake (Japan)</c:v>
              </c:pt>
              <c:pt idx="12">
                <c:v>2001</c:v>
              </c:pt>
              <c:pt idx="13">
                <c:v>2002</c:v>
              </c:pt>
              <c:pt idx="14">
                <c:v>2003</c:v>
              </c:pt>
              <c:pt idx="15">
                <c:v>2004</c:v>
              </c:pt>
              <c:pt idx="16">
                <c:v>2005</c:v>
              </c:pt>
              <c:pt idx="17">
                <c:v>2006</c:v>
              </c:pt>
              <c:pt idx="18">
                <c:v>2007</c:v>
              </c:pt>
              <c:pt idx="19">
                <c:v>2008</c:v>
              </c:pt>
            </c:strLit>
          </c:cat>
          <c:val>
            <c:numLit>
              <c:formatCode>General</c:formatCode>
              <c:ptCount val="20"/>
              <c:pt idx="0">
                <c:v>7.3768052307341598</c:v>
              </c:pt>
              <c:pt idx="1">
                <c:v>6.9682407646914699</c:v>
              </c:pt>
              <c:pt idx="2">
                <c:v>7.3298325062016598</c:v>
              </c:pt>
              <c:pt idx="3">
                <c:v>7.4137055016307398</c:v>
              </c:pt>
              <c:pt idx="4">
                <c:v>7.8845169683620204</c:v>
              </c:pt>
              <c:pt idx="5">
                <c:v>6.9872694628751804</c:v>
              </c:pt>
              <c:pt idx="6">
                <c:v>7.7592851284917597</c:v>
              </c:pt>
              <c:pt idx="7">
                <c:v>#N/A</c:v>
              </c:pt>
              <c:pt idx="8">
                <c:v>#N/A</c:v>
              </c:pt>
              <c:pt idx="9">
                <c:v>0</c:v>
              </c:pt>
              <c:pt idx="10">
                <c:v>0</c:v>
              </c:pt>
              <c:pt idx="11">
                <c:v>#N/A</c:v>
              </c:pt>
              <c:pt idx="12">
                <c:v>6.8493980479308201</c:v>
              </c:pt>
              <c:pt idx="13">
                <c:v>6.7162963445296704</c:v>
              </c:pt>
              <c:pt idx="14">
                <c:v>6.7508953623699899</c:v>
              </c:pt>
              <c:pt idx="15">
                <c:v>7.1745671820696399</c:v>
              </c:pt>
              <c:pt idx="16">
                <c:v>6.9371955904456302</c:v>
              </c:pt>
              <c:pt idx="17">
                <c:v>6.8058006263600799</c:v>
              </c:pt>
              <c:pt idx="18">
                <c:v>7.0907933308811097</c:v>
              </c:pt>
              <c:pt idx="19">
                <c:v>7.1859843011304099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E99-4E14-B247-1E09EF2385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1304335"/>
        <c:axId val="1"/>
      </c:lineChart>
      <c:catAx>
        <c:axId val="125130433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7726587368068E-3"/>
              <c:y val="0.4852550560635830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251304335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3071766627575807"/>
          <c:y val="0.13803253017387837"/>
          <c:w val="0.91686253978890941"/>
          <c:h val="0.28169889645595425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経年_プレゼン用2019!$AA$140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20"/>
              <c:pt idx="0">
                <c:v>2013</c:v>
              </c:pt>
              <c:pt idx="1">
                <c:v>2014</c:v>
              </c:pt>
              <c:pt idx="2">
                <c:v>2015</c:v>
              </c:pt>
              <c:pt idx="3">
                <c:v>2016</c:v>
              </c:pt>
              <c:pt idx="4">
                <c:v>2017</c:v>
              </c:pt>
              <c:pt idx="5">
                <c:v>2018</c:v>
              </c:pt>
              <c:pt idx="6">
                <c:v>2019</c:v>
              </c:pt>
              <c:pt idx="8">
                <c:v>Table 6.5.8 Annual mean values of each parameters from 2001 to 2023 at Ijira Lake (Japan)</c:v>
              </c:pt>
              <c:pt idx="12">
                <c:v>2001</c:v>
              </c:pt>
              <c:pt idx="13">
                <c:v>2002</c:v>
              </c:pt>
              <c:pt idx="14">
                <c:v>2003</c:v>
              </c:pt>
              <c:pt idx="15">
                <c:v>2004</c:v>
              </c:pt>
              <c:pt idx="16">
                <c:v>2005</c:v>
              </c:pt>
              <c:pt idx="17">
                <c:v>2006</c:v>
              </c:pt>
              <c:pt idx="18">
                <c:v>2007</c:v>
              </c:pt>
              <c:pt idx="19">
                <c:v>2008</c:v>
              </c:pt>
            </c:strLit>
          </c:cat>
          <c:val>
            <c:numLit>
              <c:formatCode>General</c:formatCode>
              <c:ptCount val="20"/>
              <c:pt idx="0">
                <c:v>3.05</c:v>
              </c:pt>
              <c:pt idx="1">
                <c:v>4.05</c:v>
              </c:pt>
              <c:pt idx="2">
                <c:v>6.74</c:v>
              </c:pt>
              <c:pt idx="3">
                <c:v>1.2696444444444399</c:v>
              </c:pt>
              <c:pt idx="4">
                <c:v>1.5896730720713099</c:v>
              </c:pt>
              <c:pt idx="5">
                <c:v>0.84351666666666603</c:v>
              </c:pt>
              <c:pt idx="6">
                <c:v>2.4991937499999901</c:v>
              </c:pt>
              <c:pt idx="7">
                <c:v>#N/A</c:v>
              </c:pt>
              <c:pt idx="8">
                <c:v>#N/A</c:v>
              </c:pt>
              <c:pt idx="9">
                <c:v>#N/A</c:v>
              </c:pt>
              <c:pt idx="10">
                <c:v>0</c:v>
              </c:pt>
              <c:pt idx="11">
                <c:v>0</c:v>
              </c:pt>
              <c:pt idx="12">
                <c:v>4.6645833333333302</c:v>
              </c:pt>
              <c:pt idx="13">
                <c:v>5.6254166666666601</c:v>
              </c:pt>
              <c:pt idx="14">
                <c:v>5.1375000000000002</c:v>
              </c:pt>
              <c:pt idx="15">
                <c:v>4.7937500000000002</c:v>
              </c:pt>
              <c:pt idx="16">
                <c:v>5.7312500000000002</c:v>
              </c:pt>
              <c:pt idx="17">
                <c:v>4.53</c:v>
              </c:pt>
              <c:pt idx="18">
                <c:v>5.7675000000000001</c:v>
              </c:pt>
              <c:pt idx="19">
                <c:v>5.3664166666666597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6F1-42C2-B227-1DD9A1DE05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1312975"/>
        <c:axId val="1"/>
      </c:lineChart>
      <c:catAx>
        <c:axId val="125131297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215233553974E-3"/>
              <c:y val="0.3301890835074187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251312975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8219782288170152"/>
          <c:y val="0.14286223150677593"/>
          <c:w val="0.98617184804090718"/>
          <c:h val="0.27296882532540573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経年_プレゼン用2019!$AB$140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strLit>
              <c:ptCount val="20"/>
              <c:pt idx="0">
                <c:v>2013</c:v>
              </c:pt>
              <c:pt idx="1">
                <c:v>2014</c:v>
              </c:pt>
              <c:pt idx="2">
                <c:v>2015</c:v>
              </c:pt>
              <c:pt idx="3">
                <c:v>2016</c:v>
              </c:pt>
              <c:pt idx="4">
                <c:v>2017</c:v>
              </c:pt>
              <c:pt idx="5">
                <c:v>2018</c:v>
              </c:pt>
              <c:pt idx="6">
                <c:v>2019</c:v>
              </c:pt>
              <c:pt idx="8">
                <c:v>Table 6.5.8 Annual mean values of each parameters from 2001 to 2023 at Ijira Lake (Japan)</c:v>
              </c:pt>
              <c:pt idx="12">
                <c:v>2001</c:v>
              </c:pt>
              <c:pt idx="13">
                <c:v>2002</c:v>
              </c:pt>
              <c:pt idx="14">
                <c:v>2003</c:v>
              </c:pt>
              <c:pt idx="15">
                <c:v>2004</c:v>
              </c:pt>
              <c:pt idx="16">
                <c:v>2005</c:v>
              </c:pt>
              <c:pt idx="17">
                <c:v>2006</c:v>
              </c:pt>
              <c:pt idx="18">
                <c:v>2007</c:v>
              </c:pt>
              <c:pt idx="19">
                <c:v>2008</c:v>
              </c:pt>
            </c:strLit>
          </c:cat>
          <c:val>
            <c:numLit>
              <c:formatCode>General</c:formatCode>
              <c:ptCount val="20"/>
              <c:pt idx="0">
                <c:v>0.04</c:v>
              </c:pt>
              <c:pt idx="1">
                <c:v>0.04</c:v>
              </c:pt>
              <c:pt idx="2">
                <c:v>5.3999999999999999E-2</c:v>
              </c:pt>
              <c:pt idx="3">
                <c:v>0.15298809523809501</c:v>
              </c:pt>
              <c:pt idx="4">
                <c:v>0.12788787641527599</c:v>
              </c:pt>
              <c:pt idx="5">
                <c:v>0.15332597292724101</c:v>
              </c:pt>
              <c:pt idx="6">
                <c:v>0.13521875</c:v>
              </c:pt>
              <c:pt idx="7">
                <c:v>#N/A</c:v>
              </c:pt>
              <c:pt idx="8">
                <c:v>#N/A</c:v>
              </c:pt>
              <c:pt idx="9">
                <c:v>#N/A</c:v>
              </c:pt>
              <c:pt idx="10">
                <c:v>0</c:v>
              </c:pt>
              <c:pt idx="11">
                <c:v>0</c:v>
              </c:pt>
              <c:pt idx="12">
                <c:v>2.3107930416666602</c:v>
              </c:pt>
              <c:pt idx="13">
                <c:v>2.0095833333333299</c:v>
              </c:pt>
              <c:pt idx="14">
                <c:v>2.07375</c:v>
              </c:pt>
              <c:pt idx="15">
                <c:v>1.87625</c:v>
              </c:pt>
              <c:pt idx="16">
                <c:v>2.3725000000000001</c:v>
              </c:pt>
              <c:pt idx="17">
                <c:v>2.1116666666666601</c:v>
              </c:pt>
              <c:pt idx="18">
                <c:v>1.2237499999999899</c:v>
              </c:pt>
              <c:pt idx="19">
                <c:v>1.78158333333333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237-4D76-8697-5919A32045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1315855"/>
        <c:axId val="1"/>
      </c:lineChart>
      <c:catAx>
        <c:axId val="125131585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215233553974E-3"/>
              <c:y val="0.3301890835074187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251315855"/>
        <c:crosses val="autoZero"/>
        <c:crossBetween val="between"/>
        <c:majorUnit val="1"/>
        <c:min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740021541132058"/>
          <c:y val="0.15816888960308534"/>
          <c:w val="0.98614403279271368"/>
          <c:h val="0.2882754834217151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経年_プレゼン用2019!$X$226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経年_プレゼン用2019!$W$213:$W$222</c:f>
              <c:numCache>
                <c:formatCode>General</c:formatCode>
                <c:ptCount val="10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</c:numCache>
            </c:numRef>
          </c:cat>
          <c:val>
            <c:numRef>
              <c:f>経年_プレゼン用2019!$X$213:$X$222</c:f>
              <c:numCache>
                <c:formatCode>0.00_);[Red]\(0.00\)</c:formatCode>
                <c:ptCount val="10"/>
                <c:pt idx="0">
                  <c:v>7.5509666378137421</c:v>
                </c:pt>
                <c:pt idx="5">
                  <c:v>7.1796095970442897</c:v>
                </c:pt>
                <c:pt idx="7">
                  <c:v>7.2026448752861016</c:v>
                </c:pt>
                <c:pt idx="8">
                  <c:v>7.5372990202030996</c:v>
                </c:pt>
                <c:pt idx="9">
                  <c:v>7.4335628053004346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D0-47F8-AFD2-51692333E7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65887"/>
        <c:axId val="1"/>
      </c:lineChart>
      <c:catAx>
        <c:axId val="116706588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7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7239838263452E-3"/>
              <c:y val="0.4852550370541917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65887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583124068950844"/>
          <c:y val="0.14050081056044464"/>
          <c:w val="0.91535390508618852"/>
          <c:h val="0.28651169522927278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経年_プレゼン用2019!$AA$226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経年_プレゼン用2019!$W$213:$W$222</c:f>
              <c:numCache>
                <c:formatCode>General</c:formatCode>
                <c:ptCount val="10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</c:numCache>
            </c:numRef>
          </c:cat>
          <c:val>
            <c:numRef>
              <c:f>経年_プレゼン用2019!$AA$213:$AA$222</c:f>
              <c:numCache>
                <c:formatCode>0.00_);[Red]\(0.00\)</c:formatCode>
                <c:ptCount val="10"/>
                <c:pt idx="0">
                  <c:v>1.825</c:v>
                </c:pt>
                <c:pt idx="7">
                  <c:v>2.6100000000000003</c:v>
                </c:pt>
                <c:pt idx="8">
                  <c:v>3.7574999999999998</c:v>
                </c:pt>
                <c:pt idx="9">
                  <c:v>2.2575000000000003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68-4287-9B40-D3B47F0093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68287"/>
        <c:axId val="1"/>
      </c:lineChart>
      <c:catAx>
        <c:axId val="116706828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12188891938E-3"/>
              <c:y val="0.3301890872795830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68287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401807012729311"/>
          <c:y val="0.14248502827991572"/>
          <c:w val="0.98603111608367988"/>
          <c:h val="0.2717769213707441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経年_プレゼン用2019!$AB$226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経年_プレゼン用2019!$W$213:$W$222</c:f>
              <c:numCache>
                <c:formatCode>General</c:formatCode>
                <c:ptCount val="10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</c:numCache>
            </c:numRef>
          </c:cat>
          <c:val>
            <c:numRef>
              <c:f>経年_プレゼン用2019!$AB$213:$AB$222</c:f>
              <c:numCache>
                <c:formatCode>0.00_);[Red]\(0.00\)</c:formatCode>
                <c:ptCount val="10"/>
                <c:pt idx="0">
                  <c:v>0.64999999999999991</c:v>
                </c:pt>
                <c:pt idx="7">
                  <c:v>2.2499999999999999E-2</c:v>
                </c:pt>
                <c:pt idx="8">
                  <c:v>0.01</c:v>
                </c:pt>
                <c:pt idx="9">
                  <c:v>0.40749999999999997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23-4487-A8E3-B02D47E421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75007"/>
        <c:axId val="1"/>
      </c:lineChart>
      <c:catAx>
        <c:axId val="11670750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5736037962142E-3"/>
              <c:y val="0.3301890872795830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75007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907117901653016"/>
          <c:y val="0.16095541754463791"/>
          <c:w val="0.98619971841268184"/>
          <c:h val="0.290247310635466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経年_プレゼン用2019!$X$162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2017</c:v>
              </c:pt>
            </c:numLit>
          </c:cat>
          <c:val>
            <c:numLit>
              <c:formatCode>General</c:formatCode>
              <c:ptCount val="1"/>
              <c:pt idx="0">
                <c:v>7.0225536838394698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215-4D84-9EAF-4F09877B45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072127"/>
        <c:axId val="1"/>
      </c:lineChart>
      <c:catAx>
        <c:axId val="116707212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2449400200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7072127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76579527559055"/>
          <c:y val="0.13602467896210962"/>
          <c:w val="0.91851905511811016"/>
          <c:h val="0.27960629921259844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経年_プレゼン用2019!$AA$162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経年_プレゼン用2019!$W$164:$W$180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経年_プレゼン用2019!$AA$164:$AA$180</c:f>
              <c:numCache>
                <c:formatCode>0.00_);[Red]\(0.00\)</c:formatCode>
                <c:ptCount val="17"/>
                <c:pt idx="0">
                  <c:v>4.0724999999999998</c:v>
                </c:pt>
                <c:pt idx="1">
                  <c:v>3.92625</c:v>
                </c:pt>
                <c:pt idx="2">
                  <c:v>3.9562499999999998</c:v>
                </c:pt>
                <c:pt idx="3">
                  <c:v>3.9637500000000001</c:v>
                </c:pt>
                <c:pt idx="4">
                  <c:v>4.3062500000000004</c:v>
                </c:pt>
                <c:pt idx="5">
                  <c:v>4.4413750000000007</c:v>
                </c:pt>
                <c:pt idx="6">
                  <c:v>4.4887499999999996</c:v>
                </c:pt>
                <c:pt idx="7">
                  <c:v>4.2424999999999997</c:v>
                </c:pt>
                <c:pt idx="8">
                  <c:v>4.1356250000000001</c:v>
                </c:pt>
                <c:pt idx="9">
                  <c:v>4.0024999999999995</c:v>
                </c:pt>
                <c:pt idx="10">
                  <c:v>4.0749999999999993</c:v>
                </c:pt>
                <c:pt idx="11">
                  <c:v>4.0187500000000007</c:v>
                </c:pt>
                <c:pt idx="12">
                  <c:v>4.1462500000000002</c:v>
                </c:pt>
                <c:pt idx="13">
                  <c:v>3.9925000000000002</c:v>
                </c:pt>
                <c:pt idx="14">
                  <c:v>4.6187500000000004</c:v>
                </c:pt>
                <c:pt idx="15">
                  <c:v>4.1974999999999998</c:v>
                </c:pt>
                <c:pt idx="16">
                  <c:v>4.1325000000000003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76-4751-9E0F-F74A88DCF0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1297135"/>
        <c:axId val="1"/>
      </c:lineChart>
      <c:catAx>
        <c:axId val="125129713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737125773716E-3"/>
              <c:y val="0.3301890027565649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251297135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173165185902564"/>
          <c:y val="0.14070826573813952"/>
          <c:w val="0.98608762474209444"/>
          <c:h val="0.27387857924794579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経年_プレゼン用2019!$AB$162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経年_プレゼン用2019!$W$164:$W$180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経年_プレゼン用2019!$AB$164:$AB$180</c:f>
              <c:numCache>
                <c:formatCode>0.00_);[Red]\(0.00\)</c:formatCode>
                <c:ptCount val="17"/>
                <c:pt idx="0">
                  <c:v>0.10800000000000001</c:v>
                </c:pt>
                <c:pt idx="1">
                  <c:v>0.30199999999999999</c:v>
                </c:pt>
                <c:pt idx="2">
                  <c:v>0.14050000000000001</c:v>
                </c:pt>
                <c:pt idx="3">
                  <c:v>0.2135</c:v>
                </c:pt>
                <c:pt idx="4">
                  <c:v>0.13966666666666669</c:v>
                </c:pt>
                <c:pt idx="5">
                  <c:v>0.1346</c:v>
                </c:pt>
                <c:pt idx="6">
                  <c:v>0.10300000000000001</c:v>
                </c:pt>
                <c:pt idx="7">
                  <c:v>0.1381375</c:v>
                </c:pt>
                <c:pt idx="8">
                  <c:v>0.10495</c:v>
                </c:pt>
                <c:pt idx="9">
                  <c:v>0.16337499999999999</c:v>
                </c:pt>
                <c:pt idx="10">
                  <c:v>0.20912500000000001</c:v>
                </c:pt>
                <c:pt idx="11">
                  <c:v>0.15112499999999998</c:v>
                </c:pt>
                <c:pt idx="12">
                  <c:v>0.13150000000000001</c:v>
                </c:pt>
                <c:pt idx="13">
                  <c:v>0.14249999999999999</c:v>
                </c:pt>
                <c:pt idx="14">
                  <c:v>0</c:v>
                </c:pt>
                <c:pt idx="15">
                  <c:v>0.1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E8-46A2-B171-D0C7276F08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1295215"/>
        <c:axId val="1"/>
      </c:lineChart>
      <c:catAx>
        <c:axId val="125129521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687033843724E-3"/>
              <c:y val="0.3301890027565649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251295215"/>
        <c:crosses val="autoZero"/>
        <c:crossBetween val="between"/>
        <c:majorUnit val="0.1"/>
        <c:minorUnit val="0.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678931294538049"/>
          <c:y val="0.15829673300887642"/>
          <c:w val="0.98625080506097684"/>
          <c:h val="0.2914670465186826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経年_プレゼン用!$AB$4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経年_プレゼン用!$W$6:$W$11</c:f>
              <c:numCache>
                <c:formatCode>General</c:formatCod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</c:numCache>
            </c:numRef>
          </c:cat>
          <c:val>
            <c:numRef>
              <c:f>経年_プレゼン用!$AB$6:$AB$11</c:f>
              <c:numCache>
                <c:formatCode>0.00_);[Red]\(0.00\)</c:formatCode>
                <c:ptCount val="6"/>
                <c:pt idx="0">
                  <c:v>6.4125000000000001E-2</c:v>
                </c:pt>
                <c:pt idx="1">
                  <c:v>0.27866666666666667</c:v>
                </c:pt>
                <c:pt idx="2">
                  <c:v>0.60333333333333328</c:v>
                </c:pt>
                <c:pt idx="3">
                  <c:v>0.21700000000000003</c:v>
                </c:pt>
                <c:pt idx="4">
                  <c:v>0.30449999999999999</c:v>
                </c:pt>
                <c:pt idx="5">
                  <c:v>5.9749999999999998E-2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BB-4E08-8401-3D521EE937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0768463"/>
        <c:axId val="1"/>
      </c:lineChart>
      <c:catAx>
        <c:axId val="116076846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30171886409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0768463"/>
        <c:crosses val="autoZero"/>
        <c:crossBetween val="between"/>
        <c:majorUnit val="0.2"/>
        <c:minorUnit val="0.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9135614627118982"/>
          <c:y val="0.14516637033274069"/>
          <c:w val="0.98684920963826894"/>
          <c:h val="0.27689159822764092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経年_プレゼン用!$AA$4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経年_プレゼン用!$W$6:$W$11</c:f>
              <c:numCache>
                <c:formatCode>General</c:formatCod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</c:numCache>
            </c:numRef>
          </c:cat>
          <c:val>
            <c:numRef>
              <c:f>経年_プレゼン用!$AA$6:$AA$11</c:f>
              <c:numCache>
                <c:formatCode>0.00_);[Red]\(0.00\)</c:formatCode>
                <c:ptCount val="6"/>
                <c:pt idx="0">
                  <c:v>8.0749999999999988E-2</c:v>
                </c:pt>
                <c:pt idx="1">
                  <c:v>5.4166666666666662E-2</c:v>
                </c:pt>
                <c:pt idx="2">
                  <c:v>6.1758333333333332E-2</c:v>
                </c:pt>
                <c:pt idx="3">
                  <c:v>8.9499999999999996E-2</c:v>
                </c:pt>
                <c:pt idx="4">
                  <c:v>0.10450000000000001</c:v>
                </c:pt>
                <c:pt idx="5">
                  <c:v>6.9000000000000006E-2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7C-40A0-9DC9-19730EEB2A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0767983"/>
        <c:axId val="1"/>
      </c:lineChart>
      <c:catAx>
        <c:axId val="116076798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14000000000000001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5102602327186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_);[Red]\(#,##0.0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0767983"/>
        <c:crosses val="autoZero"/>
        <c:crossBetween val="between"/>
        <c:majorUnit val="2.0000000000000004E-2"/>
        <c:minorUnit val="2.0000000000000004E-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8589740767791576"/>
          <c:y val="0.15860779499336777"/>
          <c:w val="0.98667420384396043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経年_プレゼン用!$X$4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経年_プレゼン用!$W$6:$W$11</c:f>
              <c:numCache>
                <c:formatCode>General</c:formatCod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</c:numCache>
            </c:numRef>
          </c:cat>
          <c:val>
            <c:numRef>
              <c:f>経年_プレゼン用!$X$6:$X$11</c:f>
              <c:numCache>
                <c:formatCode>0.00_);[Red]\(0.00\)</c:formatCode>
                <c:ptCount val="6"/>
                <c:pt idx="0">
                  <c:v>6.4614287010127898</c:v>
                </c:pt>
                <c:pt idx="1">
                  <c:v>5.7403887067310251</c:v>
                </c:pt>
                <c:pt idx="2">
                  <c:v>5.8430412971668506</c:v>
                </c:pt>
                <c:pt idx="3">
                  <c:v>5.8129524191169422</c:v>
                </c:pt>
                <c:pt idx="4">
                  <c:v>5.9499488315950213</c:v>
                </c:pt>
                <c:pt idx="5">
                  <c:v>6.0441657201231012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0F-4070-ABBF-574A32C038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0774703"/>
        <c:axId val="1"/>
      </c:lineChart>
      <c:catAx>
        <c:axId val="116077470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"/>
          <c:min val="5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7296587926511E-3"/>
              <c:y val="0.485255270510541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0774703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8713910757"/>
          <c:y val="0.13979002624671916"/>
          <c:w val="0.92002897637795278"/>
          <c:h val="0.2822682245364490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経年_プレゼン用!$X$15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経年_プレゼン用!$W$17:$W$33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経年_プレゼン用!$X$17:$X$33</c:f>
              <c:numCache>
                <c:formatCode>0.00_);[Red]\(0.00\)</c:formatCode>
                <c:ptCount val="17"/>
                <c:pt idx="0">
                  <c:v>7.4962158093157534</c:v>
                </c:pt>
                <c:pt idx="1">
                  <c:v>6.1193817645973541</c:v>
                </c:pt>
                <c:pt idx="2">
                  <c:v>6.5535403586574912</c:v>
                </c:pt>
                <c:pt idx="3">
                  <c:v>6.3388696396602073</c:v>
                </c:pt>
                <c:pt idx="4">
                  <c:v>6.0374398085748284</c:v>
                </c:pt>
                <c:pt idx="5">
                  <c:v>6.3558850142157963</c:v>
                </c:pt>
                <c:pt idx="6">
                  <c:v>6.2359176239746263</c:v>
                </c:pt>
                <c:pt idx="7">
                  <c:v>5.4179094625146229</c:v>
                </c:pt>
                <c:pt idx="8">
                  <c:v>5.8357544660653184</c:v>
                </c:pt>
                <c:pt idx="9">
                  <c:v>5.7599514306717277</c:v>
                </c:pt>
                <c:pt idx="10">
                  <c:v>5.2474324553643275</c:v>
                </c:pt>
                <c:pt idx="11">
                  <c:v>5.4681924779720967</c:v>
                </c:pt>
                <c:pt idx="12">
                  <c:v>6.0272322438319526</c:v>
                </c:pt>
                <c:pt idx="13">
                  <c:v>5.4069970860162835</c:v>
                </c:pt>
                <c:pt idx="14">
                  <c:v>6.4779485067447737</c:v>
                </c:pt>
                <c:pt idx="15">
                  <c:v>6.4915363360072922</c:v>
                </c:pt>
                <c:pt idx="16">
                  <c:v>6.4762911915156245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7A-4534-8FD1-EEFF06029A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7168703"/>
        <c:axId val="1"/>
      </c:lineChart>
      <c:catAx>
        <c:axId val="115716870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5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7296587926511E-3"/>
              <c:y val="0.485255270510541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7168703"/>
        <c:crosses val="autoZero"/>
        <c:crossBetween val="between"/>
        <c:maj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8713910757"/>
          <c:y val="0.13979002624671916"/>
          <c:w val="0.92002897637795278"/>
          <c:h val="0.2822682245364490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経年_プレゼン用!$AA$15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経年_プレゼン用!$W$17:$W$33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経年_プレゼン用!$AA$17:$AA$33</c:f>
              <c:numCache>
                <c:formatCode>0.0_);[Red]\(0.0\)</c:formatCode>
                <c:ptCount val="17"/>
                <c:pt idx="0">
                  <c:v>26.05</c:v>
                </c:pt>
                <c:pt idx="1">
                  <c:v>26.355</c:v>
                </c:pt>
                <c:pt idx="2">
                  <c:v>23.2075</c:v>
                </c:pt>
                <c:pt idx="3">
                  <c:v>25.72</c:v>
                </c:pt>
                <c:pt idx="4">
                  <c:v>28.12</c:v>
                </c:pt>
                <c:pt idx="5">
                  <c:v>32.65</c:v>
                </c:pt>
                <c:pt idx="6">
                  <c:v>37.1875</c:v>
                </c:pt>
                <c:pt idx="7">
                  <c:v>33.257499999999993</c:v>
                </c:pt>
                <c:pt idx="8">
                  <c:v>29.272499999999997</c:v>
                </c:pt>
                <c:pt idx="9">
                  <c:v>34.547499999999999</c:v>
                </c:pt>
                <c:pt idx="10">
                  <c:v>39.629999999999995</c:v>
                </c:pt>
                <c:pt idx="11">
                  <c:v>40.784999999999997</c:v>
                </c:pt>
                <c:pt idx="12">
                  <c:v>20.74</c:v>
                </c:pt>
                <c:pt idx="13">
                  <c:v>34.934999999999995</c:v>
                </c:pt>
                <c:pt idx="14">
                  <c:v>29.41</c:v>
                </c:pt>
                <c:pt idx="15">
                  <c:v>28.5975</c:v>
                </c:pt>
                <c:pt idx="16">
                  <c:v>27.27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13-46BC-975A-97924A13FD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1916719"/>
        <c:axId val="1"/>
      </c:lineChart>
      <c:catAx>
        <c:axId val="11519167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6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5102602327186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1916719"/>
        <c:crosses val="autoZero"/>
        <c:crossBetween val="between"/>
        <c:majorUnit val="10"/>
        <c:minorUnit val="10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8589740767791576"/>
          <c:y val="0.14247819828972991"/>
          <c:w val="0.98667420384396043"/>
          <c:h val="0.27420342618463012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経年_プレゼン用!$AB$15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経年_プレゼン用!$W$17:$W$33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経年_プレゼン用!$AB$17:$AB$33</c:f>
              <c:numCache>
                <c:formatCode>0.00_);[Red]\(0.00\)</c:formatCode>
                <c:ptCount val="17"/>
                <c:pt idx="0">
                  <c:v>7.6749999999999998</c:v>
                </c:pt>
                <c:pt idx="1">
                  <c:v>7.9874999999999998</c:v>
                </c:pt>
                <c:pt idx="2">
                  <c:v>5.1574999999999998</c:v>
                </c:pt>
                <c:pt idx="3">
                  <c:v>7.9424999999999999</c:v>
                </c:pt>
                <c:pt idx="4">
                  <c:v>8.16</c:v>
                </c:pt>
                <c:pt idx="5">
                  <c:v>9.5299999999999994</c:v>
                </c:pt>
                <c:pt idx="6" formatCode="0.0_);[Red]\(0.0\)">
                  <c:v>10.210000000000001</c:v>
                </c:pt>
                <c:pt idx="7" formatCode="0.0_);[Red]\(0.0\)">
                  <c:v>12.7775</c:v>
                </c:pt>
                <c:pt idx="8">
                  <c:v>8.2925000000000004</c:v>
                </c:pt>
                <c:pt idx="9" formatCode="0.0_);[Red]\(0.0\)">
                  <c:v>10.62</c:v>
                </c:pt>
                <c:pt idx="10" formatCode="0.0_);[Red]\(0.0\)">
                  <c:v>15.153333333333334</c:v>
                </c:pt>
                <c:pt idx="11" formatCode="0.00_ ">
                  <c:v>9.879999999999999</c:v>
                </c:pt>
                <c:pt idx="12" formatCode="0.00_ ">
                  <c:v>3.9324999999999997</c:v>
                </c:pt>
                <c:pt idx="13" formatCode="0.00_ ">
                  <c:v>14.297499999999999</c:v>
                </c:pt>
                <c:pt idx="14" formatCode="0.00_ ">
                  <c:v>10.09</c:v>
                </c:pt>
                <c:pt idx="15" formatCode="0.00_ ">
                  <c:v>11.72</c:v>
                </c:pt>
                <c:pt idx="16" formatCode="0.00_ ">
                  <c:v>11.835000000000001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86-49B4-93A6-B10A601AB6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002559"/>
        <c:axId val="1"/>
      </c:lineChart>
      <c:catAx>
        <c:axId val="116100255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30171886409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002559"/>
        <c:crosses val="autoZero"/>
        <c:crossBetween val="between"/>
        <c:majorUnit val="5"/>
        <c:minorUnit val="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9135614627118982"/>
          <c:y val="0.15860779499336777"/>
          <c:w val="0.98684920963826894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経年_プレゼン用!$X$37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経年_プレゼン用!$W$39:$W$55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経年_プレゼン用!$X$39:$X$55</c:f>
              <c:numCache>
                <c:formatCode>0.00_);[Red]\(0.00\)</c:formatCode>
                <c:ptCount val="17"/>
                <c:pt idx="0">
                  <c:v>7.2101717075114751</c:v>
                </c:pt>
                <c:pt idx="1">
                  <c:v>7.3932118350629974</c:v>
                </c:pt>
                <c:pt idx="2">
                  <c:v>6.7348725021354268</c:v>
                </c:pt>
                <c:pt idx="3">
                  <c:v>7.3434274688686756</c:v>
                </c:pt>
                <c:pt idx="4">
                  <c:v>6.7319846654304865</c:v>
                </c:pt>
                <c:pt idx="5">
                  <c:v>6.8117781908295658</c:v>
                </c:pt>
                <c:pt idx="6">
                  <c:v>7.072354166468215</c:v>
                </c:pt>
                <c:pt idx="7">
                  <c:v>6.7252559975106774</c:v>
                </c:pt>
                <c:pt idx="8">
                  <c:v>6.722271758127901</c:v>
                </c:pt>
                <c:pt idx="9">
                  <c:v>6.6295596454765802</c:v>
                </c:pt>
                <c:pt idx="10">
                  <c:v>6.780989213155026</c:v>
                </c:pt>
                <c:pt idx="11">
                  <c:v>6.938201018487665</c:v>
                </c:pt>
                <c:pt idx="12">
                  <c:v>6.8038164291228069</c:v>
                </c:pt>
                <c:pt idx="13">
                  <c:v>7.1788923762572487</c:v>
                </c:pt>
                <c:pt idx="14">
                  <c:v>7.0081210870024648</c:v>
                </c:pt>
                <c:pt idx="15">
                  <c:v>6.6453396572529186</c:v>
                </c:pt>
                <c:pt idx="16">
                  <c:v>7.0813354366073797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CC-4EEF-9541-1223C7076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000159"/>
        <c:axId val="1"/>
      </c:lineChart>
      <c:catAx>
        <c:axId val="116100015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7296587926511E-3"/>
              <c:y val="0.485255270510541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000159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802288713910757"/>
          <c:y val="0.13979002624671916"/>
          <c:w val="0.92002897637795278"/>
          <c:h val="0.2822682245364490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経年_プレゼン用!$AA$37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経年_プレゼン用!$W$39:$W$55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経年_プレゼン用!$AA$39:$AA$55</c:f>
              <c:numCache>
                <c:formatCode>0.00_);[Red]\(0.00\)</c:formatCode>
                <c:ptCount val="17"/>
                <c:pt idx="0">
                  <c:v>1.425</c:v>
                </c:pt>
                <c:pt idx="1">
                  <c:v>4.665</c:v>
                </c:pt>
                <c:pt idx="2">
                  <c:v>2.68</c:v>
                </c:pt>
                <c:pt idx="3">
                  <c:v>2.68</c:v>
                </c:pt>
                <c:pt idx="4">
                  <c:v>2.0699999999999998</c:v>
                </c:pt>
                <c:pt idx="5">
                  <c:v>2.4575</c:v>
                </c:pt>
                <c:pt idx="6">
                  <c:v>2.6700000000000004</c:v>
                </c:pt>
                <c:pt idx="7">
                  <c:v>4.4902799055505289</c:v>
                </c:pt>
                <c:pt idx="8">
                  <c:v>3.1349999999999998</c:v>
                </c:pt>
                <c:pt idx="9">
                  <c:v>2.7025000000000001</c:v>
                </c:pt>
                <c:pt idx="10">
                  <c:v>2.5949999999999998</c:v>
                </c:pt>
                <c:pt idx="11">
                  <c:v>2.915</c:v>
                </c:pt>
                <c:pt idx="12">
                  <c:v>2.71</c:v>
                </c:pt>
                <c:pt idx="13">
                  <c:v>3.7124999999999999</c:v>
                </c:pt>
                <c:pt idx="14">
                  <c:v>3.9875000000000003</c:v>
                </c:pt>
                <c:pt idx="15">
                  <c:v>2.3850000000000002</c:v>
                </c:pt>
                <c:pt idx="16">
                  <c:v>3.1675000000000004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6B-49AC-89E6-4D3C44E774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003519"/>
        <c:axId val="1"/>
      </c:lineChart>
      <c:catAx>
        <c:axId val="11610035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5102602327186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003519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8589740767791576"/>
          <c:y val="0.14247819828972991"/>
          <c:w val="0.98667420384396043"/>
          <c:h val="0.27420342618463012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経年_プレゼン用!$AB$37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経年_プレゼン用!$W$39:$W$55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経年_プレゼン用!$AB$39:$AB$55</c:f>
              <c:numCache>
                <c:formatCode>0.00_);[Red]\(0.00\)</c:formatCode>
                <c:ptCount val="17"/>
                <c:pt idx="0">
                  <c:v>1.2975000000000001</c:v>
                </c:pt>
                <c:pt idx="1">
                  <c:v>6.6550000000000002</c:v>
                </c:pt>
                <c:pt idx="2">
                  <c:v>5.0225</c:v>
                </c:pt>
                <c:pt idx="3">
                  <c:v>7.8250000000000002</c:v>
                </c:pt>
                <c:pt idx="4">
                  <c:v>2.8250000000000002</c:v>
                </c:pt>
                <c:pt idx="5">
                  <c:v>2.5225</c:v>
                </c:pt>
                <c:pt idx="6">
                  <c:v>2.67</c:v>
                </c:pt>
                <c:pt idx="7">
                  <c:v>2.67</c:v>
                </c:pt>
                <c:pt idx="8">
                  <c:v>2.67</c:v>
                </c:pt>
                <c:pt idx="9">
                  <c:v>3.6999999999999997</c:v>
                </c:pt>
                <c:pt idx="10">
                  <c:v>2.8925000000000001</c:v>
                </c:pt>
                <c:pt idx="11">
                  <c:v>3.4550000000000001</c:v>
                </c:pt>
                <c:pt idx="12">
                  <c:v>3.415</c:v>
                </c:pt>
                <c:pt idx="13">
                  <c:v>3.5325000000000002</c:v>
                </c:pt>
                <c:pt idx="14">
                  <c:v>3.1725000000000003</c:v>
                </c:pt>
                <c:pt idx="15">
                  <c:v>2.6125000000000003</c:v>
                </c:pt>
                <c:pt idx="16">
                  <c:v>3.33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52-4C04-B13D-97071B2019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0998719"/>
        <c:axId val="1"/>
      </c:lineChart>
      <c:catAx>
        <c:axId val="11609987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730171886409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0998719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9135614627118982"/>
          <c:y val="0.15860779499336777"/>
          <c:w val="0.98684920963826894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経年_プレゼン用!$X$59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経年_プレゼン用!$W$61:$W$77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経年_プレゼン用!$X$61:$X$77</c:f>
              <c:numCache>
                <c:formatCode>0.00_);[Red]\(0.00\)</c:formatCode>
                <c:ptCount val="17"/>
                <c:pt idx="0">
                  <c:v>7.1062219665467348</c:v>
                </c:pt>
                <c:pt idx="1">
                  <c:v>7.6014263961357944</c:v>
                </c:pt>
                <c:pt idx="2">
                  <c:v>7.5448205388439655</c:v>
                </c:pt>
                <c:pt idx="3">
                  <c:v>7.201638740130945</c:v>
                </c:pt>
                <c:pt idx="4">
                  <c:v>6.9867800460546921</c:v>
                </c:pt>
                <c:pt idx="5">
                  <c:v>6.7950931341141079</c:v>
                </c:pt>
                <c:pt idx="6">
                  <c:v>7.3156445367277918</c:v>
                </c:pt>
                <c:pt idx="7">
                  <c:v>7.0541450906849192</c:v>
                </c:pt>
                <c:pt idx="8">
                  <c:v>6.98301900486309</c:v>
                </c:pt>
                <c:pt idx="9">
                  <c:v>7.333048963998416</c:v>
                </c:pt>
                <c:pt idx="10">
                  <c:v>6.8495516758190638</c:v>
                </c:pt>
                <c:pt idx="11">
                  <c:v>6.8321985999439674</c:v>
                </c:pt>
                <c:pt idx="12">
                  <c:v>6.8628104941922983</c:v>
                </c:pt>
                <c:pt idx="13">
                  <c:v>7.0473840996851926</c:v>
                </c:pt>
                <c:pt idx="14">
                  <c:v>7.0933189287461769</c:v>
                </c:pt>
                <c:pt idx="15">
                  <c:v>7.0984338932548843</c:v>
                </c:pt>
                <c:pt idx="16">
                  <c:v>6.9867812018874629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F8-4C23-AFBD-CA9B505041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008319"/>
        <c:axId val="1"/>
      </c:lineChart>
      <c:catAx>
        <c:axId val="11610083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270510541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008319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3979002624671916"/>
          <c:w val="0.92202897637795267"/>
          <c:h val="0.2822682245364490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経年_プレゼン用!$AA$59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経年_プレゼン用!$W$61:$W$77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経年_プレゼン用!$AA$61:$AA$77</c:f>
              <c:numCache>
                <c:formatCode>0.00_ </c:formatCode>
                <c:ptCount val="17"/>
                <c:pt idx="0">
                  <c:v>10.026249999999999</c:v>
                </c:pt>
                <c:pt idx="1">
                  <c:v>12.155666666666667</c:v>
                </c:pt>
                <c:pt idx="2">
                  <c:v>11.442500000000001</c:v>
                </c:pt>
                <c:pt idx="3">
                  <c:v>11.68</c:v>
                </c:pt>
                <c:pt idx="4">
                  <c:v>15.309249999999999</c:v>
                </c:pt>
                <c:pt idx="5">
                  <c:v>11.801499999999999</c:v>
                </c:pt>
                <c:pt idx="6">
                  <c:v>16.675000000000001</c:v>
                </c:pt>
                <c:pt idx="7">
                  <c:v>13.916749999999999</c:v>
                </c:pt>
                <c:pt idx="8">
                  <c:v>15.5063</c:v>
                </c:pt>
                <c:pt idx="9">
                  <c:v>13.921749999999999</c:v>
                </c:pt>
                <c:pt idx="10">
                  <c:v>12.893999999999998</c:v>
                </c:pt>
                <c:pt idx="11">
                  <c:v>12.968999999999999</c:v>
                </c:pt>
                <c:pt idx="12">
                  <c:v>15.007499999999999</c:v>
                </c:pt>
                <c:pt idx="13">
                  <c:v>15.848749999999999</c:v>
                </c:pt>
                <c:pt idx="14">
                  <c:v>11.3215</c:v>
                </c:pt>
                <c:pt idx="15">
                  <c:v>11.69725</c:v>
                </c:pt>
                <c:pt idx="16">
                  <c:v>9.0227500000000003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E7-4F8E-84C7-E8634D1796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0996319"/>
        <c:axId val="1"/>
      </c:lineChart>
      <c:catAx>
        <c:axId val="11609963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0996319"/>
        <c:crosses val="autoZero"/>
        <c:crossBetween val="between"/>
        <c:majorUnit val="5"/>
        <c:minorUnit val="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47819828972991"/>
          <c:w val="0.98603101376642166"/>
          <c:h val="0.27420342618463012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経年_プレゼン用!$AB$59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経年_プレゼン用!$W$61:$W$77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経年_プレゼン用!$AB$61:$AB$77</c:f>
              <c:numCache>
                <c:formatCode>0.00_ </c:formatCode>
                <c:ptCount val="17"/>
                <c:pt idx="0">
                  <c:v>1.47</c:v>
                </c:pt>
                <c:pt idx="1">
                  <c:v>1.7033333333333331</c:v>
                </c:pt>
                <c:pt idx="2">
                  <c:v>2.0099999999999998</c:v>
                </c:pt>
                <c:pt idx="3">
                  <c:v>2.3025000000000002</c:v>
                </c:pt>
                <c:pt idx="4">
                  <c:v>0.81150000000000011</c:v>
                </c:pt>
                <c:pt idx="5">
                  <c:v>1.8722500000000002</c:v>
                </c:pt>
                <c:pt idx="6">
                  <c:v>3.46</c:v>
                </c:pt>
                <c:pt idx="7">
                  <c:v>1.8935</c:v>
                </c:pt>
                <c:pt idx="8">
                  <c:v>2.0658214285714287</c:v>
                </c:pt>
                <c:pt idx="9">
                  <c:v>2.8322500000000002</c:v>
                </c:pt>
                <c:pt idx="10">
                  <c:v>0.87249999999999994</c:v>
                </c:pt>
                <c:pt idx="11">
                  <c:v>0.96024999999999994</c:v>
                </c:pt>
                <c:pt idx="12">
                  <c:v>2.3890000000000002</c:v>
                </c:pt>
                <c:pt idx="13">
                  <c:v>1.2794999999999999</c:v>
                </c:pt>
                <c:pt idx="14">
                  <c:v>6.4467499999999998</c:v>
                </c:pt>
                <c:pt idx="15">
                  <c:v>2.8569999999999998</c:v>
                </c:pt>
                <c:pt idx="16">
                  <c:v>2.0920000000000001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C8-42D2-A45D-3AE750C5F3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256271"/>
        <c:axId val="1"/>
      </c:lineChart>
      <c:catAx>
        <c:axId val="116125627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256271"/>
        <c:crosses val="autoZero"/>
        <c:crossBetween val="between"/>
        <c:maj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5860779499336777"/>
          <c:w val="0.98622749912166485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経年_プレゼン用!$X$81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経年_プレゼン用!$W$86:$W$99</c:f>
              <c:numCache>
                <c:formatCode>General</c:formatCode>
                <c:ptCount val="14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numCache>
            </c:numRef>
          </c:cat>
          <c:val>
            <c:numRef>
              <c:f>経年_プレゼン用!$X$86:$X$99</c:f>
              <c:numCache>
                <c:formatCode>0.00_);[Red]\(0.00\)</c:formatCode>
                <c:ptCount val="14"/>
                <c:pt idx="0">
                  <c:v>7.1198404269856868</c:v>
                </c:pt>
                <c:pt idx="1">
                  <c:v>6.9717232378476099</c:v>
                </c:pt>
                <c:pt idx="2">
                  <c:v>7.1809071949848846</c:v>
                </c:pt>
                <c:pt idx="3">
                  <c:v>7.2791373041507379</c:v>
                </c:pt>
                <c:pt idx="4">
                  <c:v>7.1822073017659891</c:v>
                </c:pt>
                <c:pt idx="5">
                  <c:v>7.1642321134427736</c:v>
                </c:pt>
                <c:pt idx="6">
                  <c:v>7.2212499547134277</c:v>
                </c:pt>
                <c:pt idx="7">
                  <c:v>7.1605853505008668</c:v>
                </c:pt>
                <c:pt idx="8">
                  <c:v>7.2553347564616342</c:v>
                </c:pt>
                <c:pt idx="9">
                  <c:v>7.2041842213935467</c:v>
                </c:pt>
                <c:pt idx="10">
                  <c:v>7.1929785080190465</c:v>
                </c:pt>
                <c:pt idx="11">
                  <c:v>6.3752665256898338</c:v>
                </c:pt>
                <c:pt idx="12">
                  <c:v>6.9938341911577915</c:v>
                </c:pt>
                <c:pt idx="13">
                  <c:v>7.2927065451881221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32-495F-9090-B7C119562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253391"/>
        <c:axId val="1"/>
      </c:lineChart>
      <c:catAx>
        <c:axId val="116125339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270510541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253391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3979002624671916"/>
          <c:w val="0.92202897637795267"/>
          <c:h val="0.2822682245364490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経年_プレゼン用!$AA$81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経年_プレゼン用!$W$86:$W$99</c:f>
              <c:numCache>
                <c:formatCode>General</c:formatCode>
                <c:ptCount val="14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numCache>
            </c:numRef>
          </c:cat>
          <c:val>
            <c:numRef>
              <c:f>経年_プレゼン用!$AA$86:$AA$99</c:f>
              <c:numCache>
                <c:formatCode>0.00_);[Red]\(0.00\)</c:formatCode>
                <c:ptCount val="14"/>
                <c:pt idx="0">
                  <c:v>5.4675000000000002</c:v>
                </c:pt>
                <c:pt idx="1">
                  <c:v>5.8250000000000002</c:v>
                </c:pt>
                <c:pt idx="2">
                  <c:v>2.6</c:v>
                </c:pt>
                <c:pt idx="3">
                  <c:v>3.61</c:v>
                </c:pt>
                <c:pt idx="4">
                  <c:v>2.9525000000000001</c:v>
                </c:pt>
                <c:pt idx="5">
                  <c:v>2.9725000000000001</c:v>
                </c:pt>
                <c:pt idx="6">
                  <c:v>2.4900000000000002</c:v>
                </c:pt>
                <c:pt idx="7">
                  <c:v>1.95</c:v>
                </c:pt>
                <c:pt idx="8">
                  <c:v>2.9825000000000004</c:v>
                </c:pt>
                <c:pt idx="9">
                  <c:v>3.8125</c:v>
                </c:pt>
                <c:pt idx="10">
                  <c:v>4.6375000000000002</c:v>
                </c:pt>
                <c:pt idx="11">
                  <c:v>2.4725000000000001</c:v>
                </c:pt>
                <c:pt idx="12">
                  <c:v>1.8488749999999998</c:v>
                </c:pt>
                <c:pt idx="13">
                  <c:v>8.1538920750477502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18-4B9D-9CF5-2F0E2C2BBC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259151"/>
        <c:axId val="1"/>
      </c:lineChart>
      <c:catAx>
        <c:axId val="116125915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259151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47819828972991"/>
          <c:w val="0.98603101376642166"/>
          <c:h val="0.27420342618463012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経年_プレゼン用!$AB$81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経年_プレゼン用!$W$86:$W$99</c:f>
              <c:numCache>
                <c:formatCode>General</c:formatCode>
                <c:ptCount val="14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numCache>
            </c:numRef>
          </c:cat>
          <c:val>
            <c:numRef>
              <c:f>経年_プレゼン用!$AB$86:$AB$99</c:f>
              <c:numCache>
                <c:formatCode>0.00_);[Red]\(0.00\)</c:formatCode>
                <c:ptCount val="14"/>
                <c:pt idx="0">
                  <c:v>1.8975</c:v>
                </c:pt>
                <c:pt idx="1">
                  <c:v>1.7</c:v>
                </c:pt>
                <c:pt idx="2">
                  <c:v>1.1499999999999999</c:v>
                </c:pt>
                <c:pt idx="3">
                  <c:v>1.7675000000000001</c:v>
                </c:pt>
                <c:pt idx="4">
                  <c:v>2.355</c:v>
                </c:pt>
                <c:pt idx="5">
                  <c:v>4.1999999999999993</c:v>
                </c:pt>
                <c:pt idx="6">
                  <c:v>2.4950000000000001</c:v>
                </c:pt>
                <c:pt idx="7">
                  <c:v>1.0024999999999999</c:v>
                </c:pt>
                <c:pt idx="8">
                  <c:v>1.9975000000000001</c:v>
                </c:pt>
                <c:pt idx="9">
                  <c:v>4.1100000000000003</c:v>
                </c:pt>
                <c:pt idx="10">
                  <c:v>4.7949999999999999</c:v>
                </c:pt>
                <c:pt idx="11">
                  <c:v>1.31</c:v>
                </c:pt>
                <c:pt idx="12">
                  <c:v>2.007625</c:v>
                </c:pt>
                <c:pt idx="13">
                  <c:v>3.3272021178402342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FE-49B9-947F-EA0A071C5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261071"/>
        <c:axId val="1"/>
      </c:lineChart>
      <c:catAx>
        <c:axId val="116126107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261071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5860779499336777"/>
          <c:w val="0.98622749912166485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経年_プレゼン用!$X$103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経年_プレゼン用!$W$105:$W$121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経年_プレゼン用!$X$105:$X$121</c:f>
              <c:numCache>
                <c:formatCode>0.00_);[Red]\(0.00\)</c:formatCode>
                <c:ptCount val="17"/>
                <c:pt idx="0">
                  <c:v>7.9045783917175401</c:v>
                </c:pt>
                <c:pt idx="1">
                  <c:v>8.4581424505707563</c:v>
                </c:pt>
                <c:pt idx="2">
                  <c:v>7.3388095913618692</c:v>
                </c:pt>
                <c:pt idx="3">
                  <c:v>7.2885873928696432</c:v>
                </c:pt>
                <c:pt idx="4">
                  <c:v>7.1877140147322462</c:v>
                </c:pt>
                <c:pt idx="5">
                  <c:v>7.4877140147322461</c:v>
                </c:pt>
                <c:pt idx="6">
                  <c:v>7.1680844280644367</c:v>
                </c:pt>
                <c:pt idx="7">
                  <c:v>6.7640109741853429</c:v>
                </c:pt>
                <c:pt idx="8">
                  <c:v>6.9933131889047626</c:v>
                </c:pt>
                <c:pt idx="9">
                  <c:v>6.6640671911841238</c:v>
                </c:pt>
                <c:pt idx="10">
                  <c:v>7.8395573849281126</c:v>
                </c:pt>
                <c:pt idx="11">
                  <c:v>7.7162494892827604</c:v>
                </c:pt>
                <c:pt idx="12">
                  <c:v>7.4069524815421897</c:v>
                </c:pt>
                <c:pt idx="13">
                  <c:v>7.4760163983049743</c:v>
                </c:pt>
                <c:pt idx="14">
                  <c:v>7.7533006954748371</c:v>
                </c:pt>
                <c:pt idx="15">
                  <c:v>8.0897515988451936</c:v>
                </c:pt>
                <c:pt idx="16">
                  <c:v>7.8831680832107383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2B-4DF4-9F74-1E64F5BD9C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263951"/>
        <c:axId val="1"/>
      </c:lineChart>
      <c:catAx>
        <c:axId val="116126395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9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270510541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263951"/>
        <c:crosses val="autoZero"/>
        <c:crossBetween val="between"/>
        <c:maj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3979002624671916"/>
          <c:w val="0.92202897637795267"/>
          <c:h val="0.2822682245364490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経年_プレゼン用!$AA$103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経年_プレゼン用!$W$105:$W$121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経年_プレゼン用!$AA$105:$AA$121</c:f>
              <c:numCache>
                <c:formatCode>0.00_);[Red]\(0.00\)</c:formatCode>
                <c:ptCount val="17"/>
                <c:pt idx="0">
                  <c:v>4.33</c:v>
                </c:pt>
                <c:pt idx="1">
                  <c:v>7.333333333333333</c:v>
                </c:pt>
                <c:pt idx="2">
                  <c:v>7.76</c:v>
                </c:pt>
                <c:pt idx="3">
                  <c:v>2.65</c:v>
                </c:pt>
                <c:pt idx="4">
                  <c:v>8.8333333333333339</c:v>
                </c:pt>
                <c:pt idx="5">
                  <c:v>3.8</c:v>
                </c:pt>
                <c:pt idx="6">
                  <c:v>7.4499999999999993</c:v>
                </c:pt>
                <c:pt idx="7">
                  <c:v>7.8925000000000001</c:v>
                </c:pt>
                <c:pt idx="8">
                  <c:v>5.16</c:v>
                </c:pt>
                <c:pt idx="9">
                  <c:v>4.9333333333333327</c:v>
                </c:pt>
                <c:pt idx="10">
                  <c:v>8.08</c:v>
                </c:pt>
                <c:pt idx="11">
                  <c:v>7.4</c:v>
                </c:pt>
                <c:pt idx="12">
                  <c:v>8.2249999999999996</c:v>
                </c:pt>
                <c:pt idx="13">
                  <c:v>7.15</c:v>
                </c:pt>
                <c:pt idx="14">
                  <c:v>9.9599999999999991</c:v>
                </c:pt>
                <c:pt idx="15">
                  <c:v>6.3963437499999998</c:v>
                </c:pt>
                <c:pt idx="16">
                  <c:v>6.6496089743589755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2F-4CD2-9518-259D96AB4E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502655"/>
        <c:axId val="1"/>
      </c:lineChart>
      <c:catAx>
        <c:axId val="116150265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4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502655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47819828972991"/>
          <c:w val="0.98603101376642166"/>
          <c:h val="0.27420342618463012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経年_プレゼン用!$AB$103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経年_プレゼン用!$W$105:$W$121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経年_プレゼン用!$AB$105:$AB$121</c:f>
              <c:numCache>
                <c:formatCode>0.00_);[Red]\(0.00\)</c:formatCode>
                <c:ptCount val="17"/>
                <c:pt idx="0">
                  <c:v>6.699999999999999E-2</c:v>
                </c:pt>
                <c:pt idx="1">
                  <c:v>0.06</c:v>
                </c:pt>
                <c:pt idx="2">
                  <c:v>0.18666666666666668</c:v>
                </c:pt>
                <c:pt idx="3">
                  <c:v>0.03</c:v>
                </c:pt>
                <c:pt idx="4">
                  <c:v>0.23399999999999999</c:v>
                </c:pt>
                <c:pt idx="5">
                  <c:v>0.47399999999999998</c:v>
                </c:pt>
                <c:pt idx="6">
                  <c:v>0.32250000000000001</c:v>
                </c:pt>
                <c:pt idx="7">
                  <c:v>6.5000000000000002E-2</c:v>
                </c:pt>
                <c:pt idx="8">
                  <c:v>0.58199999999999996</c:v>
                </c:pt>
                <c:pt idx="9">
                  <c:v>1.0333333333333335E-2</c:v>
                </c:pt>
                <c:pt idx="10">
                  <c:v>2.3E-2</c:v>
                </c:pt>
                <c:pt idx="11">
                  <c:v>0</c:v>
                </c:pt>
                <c:pt idx="12">
                  <c:v>6.0999999999999999E-2</c:v>
                </c:pt>
                <c:pt idx="13">
                  <c:v>0.12000000000000002</c:v>
                </c:pt>
                <c:pt idx="14">
                  <c:v>0.12200000000000003</c:v>
                </c:pt>
                <c:pt idx="15">
                  <c:v>0.82166250000000007</c:v>
                </c:pt>
                <c:pt idx="16">
                  <c:v>0.48020854997111501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BF-4E5E-849F-4E499BE59F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499295"/>
        <c:axId val="1"/>
      </c:lineChart>
      <c:catAx>
        <c:axId val="116149929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9089267067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499295"/>
        <c:crosses val="autoZero"/>
        <c:crossBetween val="between"/>
        <c:majorUnit val="0.2"/>
        <c:minorUnit val="0.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5860779499336777"/>
          <c:w val="0.98622749912166485"/>
          <c:h val="0.29033302288826801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経年_プレゼン用!$X$162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経年_プレゼン用!$W$164:$W$180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経年_プレゼン用!$X$164:$X$180</c:f>
              <c:numCache>
                <c:formatCode>0.00_);[Red]\(0.00\)</c:formatCode>
                <c:ptCount val="17"/>
                <c:pt idx="0">
                  <c:v>6.9808265679591486</c:v>
                </c:pt>
                <c:pt idx="1">
                  <c:v>7.0671696412252558</c:v>
                </c:pt>
                <c:pt idx="2">
                  <c:v>6.9836167778399103</c:v>
                </c:pt>
                <c:pt idx="3">
                  <c:v>7.0985339165395587</c:v>
                </c:pt>
                <c:pt idx="4">
                  <c:v>7.0912945833974668</c:v>
                </c:pt>
                <c:pt idx="5">
                  <c:v>7.0061444920770555</c:v>
                </c:pt>
                <c:pt idx="6">
                  <c:v>7.0228600861901587</c:v>
                </c:pt>
                <c:pt idx="7">
                  <c:v>7.0548563043499515</c:v>
                </c:pt>
                <c:pt idx="8">
                  <c:v>7.0247030932113432</c:v>
                </c:pt>
                <c:pt idx="9">
                  <c:v>7.0262708791415047</c:v>
                </c:pt>
                <c:pt idx="10">
                  <c:v>6.9692212886283569</c:v>
                </c:pt>
                <c:pt idx="11">
                  <c:v>6.9955155594885099</c:v>
                </c:pt>
                <c:pt idx="12">
                  <c:v>7.0065411661043804</c:v>
                </c:pt>
                <c:pt idx="13">
                  <c:v>7.0576811590789799</c:v>
                </c:pt>
                <c:pt idx="14">
                  <c:v>6.9086126454949808</c:v>
                </c:pt>
                <c:pt idx="15">
                  <c:v>6.9643336854610913</c:v>
                </c:pt>
                <c:pt idx="16">
                  <c:v>6.9899165257598463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3D-4B93-A2C8-7EBFCAFDB4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493055"/>
        <c:axId val="1"/>
      </c:lineChart>
      <c:catAx>
        <c:axId val="116149305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2481906369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493055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4248508918810457"/>
          <c:w val="0.92202897637795267"/>
          <c:h val="0.2823314836084857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経年_プレゼン用!$AA$162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経年_プレゼン用!$W$164:$W$180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経年_プレゼン用!$AA$164:$AA$180</c:f>
              <c:numCache>
                <c:formatCode>0.00_);[Red]\(0.00\)</c:formatCode>
                <c:ptCount val="17"/>
                <c:pt idx="0">
                  <c:v>4.0724999999999998</c:v>
                </c:pt>
                <c:pt idx="1">
                  <c:v>3.92625</c:v>
                </c:pt>
                <c:pt idx="2">
                  <c:v>3.9562499999999998</c:v>
                </c:pt>
                <c:pt idx="3">
                  <c:v>3.9637500000000001</c:v>
                </c:pt>
                <c:pt idx="4">
                  <c:v>4.3062500000000004</c:v>
                </c:pt>
                <c:pt idx="5">
                  <c:v>4.4413750000000007</c:v>
                </c:pt>
                <c:pt idx="6">
                  <c:v>4.4887499999999996</c:v>
                </c:pt>
                <c:pt idx="7">
                  <c:v>4.2424999999999997</c:v>
                </c:pt>
                <c:pt idx="8">
                  <c:v>4.1356250000000001</c:v>
                </c:pt>
                <c:pt idx="9">
                  <c:v>4.0024999999999995</c:v>
                </c:pt>
                <c:pt idx="10">
                  <c:v>4.0749999999999993</c:v>
                </c:pt>
                <c:pt idx="11">
                  <c:v>4.0187500000000007</c:v>
                </c:pt>
                <c:pt idx="12">
                  <c:v>4.1462500000000002</c:v>
                </c:pt>
                <c:pt idx="13">
                  <c:v>3.9925000000000002</c:v>
                </c:pt>
                <c:pt idx="14">
                  <c:v>4.6187500000000004</c:v>
                </c:pt>
                <c:pt idx="15">
                  <c:v>4.1974999999999998</c:v>
                </c:pt>
                <c:pt idx="16">
                  <c:v>4.1325000000000003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86-48A9-A03B-FA72391A88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502175"/>
        <c:axId val="1"/>
      </c:lineChart>
      <c:catAx>
        <c:axId val="116150217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88933479096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502175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48508918810457"/>
          <c:w val="0.98603101376642166"/>
          <c:h val="0.27177698130440198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経年_プレゼン用!$AB$162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経年_プレゼン用!$W$164:$W$180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経年_プレゼン用!$AB$164:$AB$180</c:f>
              <c:numCache>
                <c:formatCode>0.00_);[Red]\(0.00\)</c:formatCode>
                <c:ptCount val="17"/>
                <c:pt idx="0">
                  <c:v>0.10800000000000001</c:v>
                </c:pt>
                <c:pt idx="1">
                  <c:v>0.30199999999999999</c:v>
                </c:pt>
                <c:pt idx="2">
                  <c:v>0.14050000000000001</c:v>
                </c:pt>
                <c:pt idx="3">
                  <c:v>0.2135</c:v>
                </c:pt>
                <c:pt idx="4">
                  <c:v>0.13966666666666669</c:v>
                </c:pt>
                <c:pt idx="5">
                  <c:v>0.1346</c:v>
                </c:pt>
                <c:pt idx="6">
                  <c:v>0.10300000000000001</c:v>
                </c:pt>
                <c:pt idx="7">
                  <c:v>0.1381375</c:v>
                </c:pt>
                <c:pt idx="8">
                  <c:v>0.10495</c:v>
                </c:pt>
                <c:pt idx="9">
                  <c:v>0.16337499999999999</c:v>
                </c:pt>
                <c:pt idx="10">
                  <c:v>0.20912500000000001</c:v>
                </c:pt>
                <c:pt idx="11">
                  <c:v>0.15112499999999998</c:v>
                </c:pt>
                <c:pt idx="12">
                  <c:v>0.13150000000000001</c:v>
                </c:pt>
                <c:pt idx="13">
                  <c:v>0.14249999999999999</c:v>
                </c:pt>
                <c:pt idx="14">
                  <c:v>0</c:v>
                </c:pt>
                <c:pt idx="15">
                  <c:v>0.1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9E-48EB-97C2-7951E638C4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504095"/>
        <c:axId val="1"/>
      </c:lineChart>
      <c:catAx>
        <c:axId val="116150409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88933479096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504095"/>
        <c:crosses val="autoZero"/>
        <c:crossBetween val="between"/>
        <c:majorUnit val="0.1"/>
        <c:minorUnit val="0.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609553990285485"/>
          <c:w val="0.98622749912166485"/>
          <c:h val="0.29024729114484593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経年_プレゼン用!$X$198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経年_プレゼン用!$W$200:$W$210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経年_プレゼン用!$X$200:$X$210</c:f>
              <c:numCache>
                <c:formatCode>0.00_);[Red]\(0.00\)</c:formatCode>
                <c:ptCount val="11"/>
                <c:pt idx="0">
                  <c:v>7.0844655983299738</c:v>
                </c:pt>
                <c:pt idx="1">
                  <c:v>7.2350578161984744</c:v>
                </c:pt>
                <c:pt idx="2">
                  <c:v>7.0168208585027747</c:v>
                </c:pt>
                <c:pt idx="3">
                  <c:v>6.9397122289856146</c:v>
                </c:pt>
                <c:pt idx="4">
                  <c:v>6.9072635422163691</c:v>
                </c:pt>
                <c:pt idx="5">
                  <c:v>6.9234270171253272</c:v>
                </c:pt>
                <c:pt idx="6">
                  <c:v>6.992637887466099</c:v>
                </c:pt>
                <c:pt idx="8">
                  <c:v>6.6295196455156677</c:v>
                </c:pt>
                <c:pt idx="9">
                  <c:v>7.0622821040101966</c:v>
                </c:pt>
                <c:pt idx="10">
                  <c:v>6.9928476573243632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42-4FB3-8531-1CE15DCD40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505055"/>
        <c:axId val="1"/>
      </c:lineChart>
      <c:catAx>
        <c:axId val="116150505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.5"/>
          <c:min val="6.5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0737495841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505055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4248502827991572"/>
          <c:w val="0.92202897637795267"/>
          <c:h val="0.28233142952201395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経年_プレゼン用!$AA$198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経年_プレゼン用!$W$200:$W$210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経年_プレゼン用!$AA$200:$AA$210</c:f>
              <c:numCache>
                <c:formatCode>0.00_);[Red]\(0.00\)</c:formatCode>
                <c:ptCount val="11"/>
                <c:pt idx="0">
                  <c:v>0.75014285714285722</c:v>
                </c:pt>
                <c:pt idx="1">
                  <c:v>5.0434285714285716</c:v>
                </c:pt>
                <c:pt idx="2">
                  <c:v>1.2166666666666668</c:v>
                </c:pt>
                <c:pt idx="3">
                  <c:v>1.7250000000000001</c:v>
                </c:pt>
                <c:pt idx="4">
                  <c:v>1.8</c:v>
                </c:pt>
                <c:pt idx="5">
                  <c:v>2.4</c:v>
                </c:pt>
                <c:pt idx="6">
                  <c:v>2.8472222222222223</c:v>
                </c:pt>
                <c:pt idx="8">
                  <c:v>2.9800370370370373</c:v>
                </c:pt>
                <c:pt idx="9">
                  <c:v>3.1620000000000004</c:v>
                </c:pt>
                <c:pt idx="10">
                  <c:v>1.319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5C-4803-BE69-988BE9A1AF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489215"/>
        <c:axId val="1"/>
      </c:lineChart>
      <c:catAx>
        <c:axId val="116148921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0872795830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489215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48502827991572"/>
          <c:w val="0.98603101376642166"/>
          <c:h val="0.2717769213707441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経年_プレゼン用!$AB$198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経年_プレゼン用!$W$200:$W$210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経年_プレゼン用!$AB$200:$AB$210</c:f>
              <c:numCache>
                <c:formatCode>0.00_);[Red]\(0.00\)</c:formatCode>
                <c:ptCount val="11"/>
                <c:pt idx="0">
                  <c:v>1.0664285714285715</c:v>
                </c:pt>
                <c:pt idx="1">
                  <c:v>0.87457142857142856</c:v>
                </c:pt>
                <c:pt idx="2">
                  <c:v>9.9999999999999992E-2</c:v>
                </c:pt>
                <c:pt idx="3">
                  <c:v>0.18</c:v>
                </c:pt>
                <c:pt idx="4">
                  <c:v>0.22</c:v>
                </c:pt>
                <c:pt idx="5">
                  <c:v>0.05</c:v>
                </c:pt>
                <c:pt idx="6">
                  <c:v>0.53888888888888886</c:v>
                </c:pt>
                <c:pt idx="8">
                  <c:v>0.24996296296296297</c:v>
                </c:pt>
                <c:pt idx="9">
                  <c:v>0.41699999999999998</c:v>
                </c:pt>
                <c:pt idx="10">
                  <c:v>0.14483333333333334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18-4E79-9911-8D0E2BAADC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492095"/>
        <c:axId val="1"/>
      </c:lineChart>
      <c:catAx>
        <c:axId val="116149209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90872795830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492095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6095541754463791"/>
          <c:w val="0.98622749912166485"/>
          <c:h val="0.290247310635466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経年_プレゼン用!$X$214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経年_プレゼン用!$W$216:$W$226</c:f>
              <c:numCache>
                <c:formatCode>General</c:formatCode>
                <c:ptCount val="11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</c:numCache>
            </c:numRef>
          </c:cat>
          <c:val>
            <c:numRef>
              <c:f>経年_プレゼン用!$X$216:$X$226</c:f>
              <c:numCache>
                <c:formatCode>0.00_);[Red]\(0.00\)</c:formatCode>
                <c:ptCount val="11"/>
                <c:pt idx="0">
                  <c:v>6.7993047024876958</c:v>
                </c:pt>
                <c:pt idx="1">
                  <c:v>7.0723720509937431</c:v>
                </c:pt>
                <c:pt idx="2">
                  <c:v>7.9717232378476099</c:v>
                </c:pt>
                <c:pt idx="3">
                  <c:v>8.1097154605499462</c:v>
                </c:pt>
                <c:pt idx="4">
                  <c:v>8.1795307153043471</c:v>
                </c:pt>
                <c:pt idx="5">
                  <c:v>8.0556394251917176</c:v>
                </c:pt>
                <c:pt idx="6">
                  <c:v>8.0533350907853389</c:v>
                </c:pt>
                <c:pt idx="7">
                  <c:v>7.8207629362270623</c:v>
                </c:pt>
                <c:pt idx="8">
                  <c:v>8.023905294087049</c:v>
                </c:pt>
                <c:pt idx="9">
                  <c:v>7.7703876410390009</c:v>
                </c:pt>
                <c:pt idx="10">
                  <c:v>7.9679320830586011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6F-4246-86FD-85408C61B6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514655"/>
        <c:axId val="1"/>
      </c:lineChart>
      <c:catAx>
        <c:axId val="116151465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9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514655"/>
        <c:crosses val="autoZero"/>
        <c:crossBetween val="between"/>
        <c:maj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4021636184365843"/>
          <c:w val="0.92202897637795267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経年_プレゼン用!$AA$214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経年_プレゼン用!$W$216:$W$226</c:f>
              <c:numCache>
                <c:formatCode>General</c:formatCode>
                <c:ptCount val="11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</c:numCache>
            </c:numRef>
          </c:cat>
          <c:val>
            <c:numRef>
              <c:f>経年_プレゼン用!$AA$216:$AA$226</c:f>
              <c:numCache>
                <c:formatCode>0.00_);[Red]\(0.00\)</c:formatCode>
                <c:ptCount val="11"/>
                <c:pt idx="0">
                  <c:v>7.0250000000000004</c:v>
                </c:pt>
                <c:pt idx="1">
                  <c:v>8.1</c:v>
                </c:pt>
                <c:pt idx="2">
                  <c:v>9.375</c:v>
                </c:pt>
                <c:pt idx="3">
                  <c:v>9.9416666666666664</c:v>
                </c:pt>
                <c:pt idx="4">
                  <c:v>7.2283333333333326</c:v>
                </c:pt>
                <c:pt idx="5">
                  <c:v>6.1133333333333333</c:v>
                </c:pt>
                <c:pt idx="6">
                  <c:v>5.5000833333333334</c:v>
                </c:pt>
                <c:pt idx="7">
                  <c:v>7.7910833333333329</c:v>
                </c:pt>
                <c:pt idx="8">
                  <c:v>11.327562499999999</c:v>
                </c:pt>
                <c:pt idx="9">
                  <c:v>9.2640625000000014</c:v>
                </c:pt>
                <c:pt idx="10">
                  <c:v>7.390041666666666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B4-42CE-80FD-2BB3AF5F81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510815"/>
        <c:axId val="1"/>
      </c:lineChart>
      <c:catAx>
        <c:axId val="116151081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510815"/>
        <c:crosses val="autoZero"/>
        <c:crossBetween val="between"/>
        <c:majorUnit val="5"/>
        <c:minorUnit val="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86186448916108"/>
          <c:w val="0.98603101376642166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経年_プレゼン用!$AB$214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経年_プレゼン用!$W$216:$W$226</c:f>
              <c:numCache>
                <c:formatCode>General</c:formatCode>
                <c:ptCount val="11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</c:numCache>
            </c:numRef>
          </c:cat>
          <c:val>
            <c:numRef>
              <c:f>経年_プレゼン用!$AB$216:$AB$226</c:f>
              <c:numCache>
                <c:formatCode>0.00_);[Red]\(0.00\)</c:formatCode>
                <c:ptCount val="11"/>
                <c:pt idx="0">
                  <c:v>0.6333333333333333</c:v>
                </c:pt>
                <c:pt idx="1">
                  <c:v>0.75</c:v>
                </c:pt>
                <c:pt idx="2">
                  <c:v>0.71499999999999997</c:v>
                </c:pt>
                <c:pt idx="3">
                  <c:v>0.58791666666666664</c:v>
                </c:pt>
                <c:pt idx="4">
                  <c:v>1.1888888888888889</c:v>
                </c:pt>
                <c:pt idx="5">
                  <c:v>0.29433333333333339</c:v>
                </c:pt>
                <c:pt idx="6">
                  <c:v>0.3798333333333333</c:v>
                </c:pt>
                <c:pt idx="7">
                  <c:v>0.47125</c:v>
                </c:pt>
                <c:pt idx="8">
                  <c:v>0.54143750000000002</c:v>
                </c:pt>
                <c:pt idx="9">
                  <c:v>0.5475000000000001</c:v>
                </c:pt>
                <c:pt idx="10">
                  <c:v>0.94762499999999994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BA-4F80-9C53-7CCD25F438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515615"/>
        <c:axId val="1"/>
      </c:lineChart>
      <c:catAx>
        <c:axId val="116151561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1515615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6138093849379939"/>
          <c:w val="0.98622749912166485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経年_プレゼン用!$X$230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経年_プレゼン用!$W$232:$W$247</c:f>
              <c:numCache>
                <c:formatCode>General</c:formatCode>
                <c:ptCount val="16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</c:numCache>
            </c:numRef>
          </c:cat>
          <c:val>
            <c:numRef>
              <c:f>経年_プレゼン用!$X$232:$X$247</c:f>
              <c:numCache>
                <c:formatCode>0.00_);[Red]\(0.00\)</c:formatCode>
                <c:ptCount val="16"/>
                <c:pt idx="0">
                  <c:v>7.2332973358416242</c:v>
                </c:pt>
                <c:pt idx="1">
                  <c:v>6.7543397365751652</c:v>
                </c:pt>
                <c:pt idx="2">
                  <c:v>6.7957685530800207</c:v>
                </c:pt>
                <c:pt idx="3">
                  <c:v>6.8963174290406881</c:v>
                </c:pt>
                <c:pt idx="4">
                  <c:v>6.991940903723739</c:v>
                </c:pt>
                <c:pt idx="5">
                  <c:v>6.893034028283469</c:v>
                </c:pt>
                <c:pt idx="6">
                  <c:v>6.3647733628887488</c:v>
                </c:pt>
                <c:pt idx="7">
                  <c:v>7.1278081792986292</c:v>
                </c:pt>
                <c:pt idx="8">
                  <c:v>6.6727989644537242</c:v>
                </c:pt>
                <c:pt idx="9">
                  <c:v>6.2763286373044016</c:v>
                </c:pt>
                <c:pt idx="10">
                  <c:v>7.2374606316659875</c:v>
                </c:pt>
                <c:pt idx="11">
                  <c:v>6.8437342923611011</c:v>
                </c:pt>
                <c:pt idx="13">
                  <c:v>7.2274292053188667</c:v>
                </c:pt>
                <c:pt idx="14">
                  <c:v>6.5920799721769603</c:v>
                </c:pt>
                <c:pt idx="15">
                  <c:v>6.7308021855542721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CE-4D79-B0FA-24FC9B15C7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856207"/>
        <c:axId val="1"/>
      </c:lineChart>
      <c:catAx>
        <c:axId val="11628562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2856207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4021636184365843"/>
          <c:w val="0.92202897637795267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経年_プレゼン用!$AA$230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経年_プレゼン用!$W$232:$W$247</c:f>
              <c:numCache>
                <c:formatCode>General</c:formatCode>
                <c:ptCount val="16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</c:numCache>
            </c:numRef>
          </c:cat>
          <c:val>
            <c:numRef>
              <c:f>経年_プレゼン用!$AA$232:$AA$247</c:f>
              <c:numCache>
                <c:formatCode>0.00_);[Red]\(0.00\)</c:formatCode>
                <c:ptCount val="16"/>
                <c:pt idx="0">
                  <c:v>3.4735296000000004</c:v>
                </c:pt>
                <c:pt idx="1">
                  <c:v>3.16</c:v>
                </c:pt>
                <c:pt idx="2">
                  <c:v>2.7549999999999999</c:v>
                </c:pt>
                <c:pt idx="3">
                  <c:v>3.1785714285714284</c:v>
                </c:pt>
                <c:pt idx="4">
                  <c:v>3.6042857142857145</c:v>
                </c:pt>
                <c:pt idx="5">
                  <c:v>3.18</c:v>
                </c:pt>
                <c:pt idx="6">
                  <c:v>3.8149999999999999</c:v>
                </c:pt>
                <c:pt idx="7">
                  <c:v>3.4733333333333332</c:v>
                </c:pt>
                <c:pt idx="8">
                  <c:v>4.4700000000000006</c:v>
                </c:pt>
                <c:pt idx="9">
                  <c:v>3.73</c:v>
                </c:pt>
                <c:pt idx="11">
                  <c:v>2.81</c:v>
                </c:pt>
                <c:pt idx="13">
                  <c:v>4.4249999999999998</c:v>
                </c:pt>
                <c:pt idx="14">
                  <c:v>3.418333333333333</c:v>
                </c:pt>
                <c:pt idx="15">
                  <c:v>4.72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45-4CCD-8815-76B8CE53E0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861007"/>
        <c:axId val="1"/>
      </c:lineChart>
      <c:catAx>
        <c:axId val="11628610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2861007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86186448916108"/>
          <c:w val="0.98603101376642166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経年_プレゼン用!$AB$230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経年_プレゼン用!$W$232:$W$247</c:f>
              <c:numCache>
                <c:formatCode>General</c:formatCode>
                <c:ptCount val="16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</c:numCache>
            </c:numRef>
          </c:cat>
          <c:val>
            <c:numRef>
              <c:f>経年_プレゼン用!$AB$232:$AB$247</c:f>
              <c:numCache>
                <c:formatCode>0.00_);[Red]\(0.00\)</c:formatCode>
                <c:ptCount val="16"/>
                <c:pt idx="0">
                  <c:v>1.1122800000000002</c:v>
                </c:pt>
                <c:pt idx="1">
                  <c:v>0.74</c:v>
                </c:pt>
                <c:pt idx="2">
                  <c:v>0.70166666666666666</c:v>
                </c:pt>
                <c:pt idx="3">
                  <c:v>0.81857142857142851</c:v>
                </c:pt>
                <c:pt idx="4">
                  <c:v>0.79</c:v>
                </c:pt>
                <c:pt idx="5">
                  <c:v>0.78800000000000003</c:v>
                </c:pt>
                <c:pt idx="6">
                  <c:v>1.3316666666666666</c:v>
                </c:pt>
                <c:pt idx="7">
                  <c:v>0.48833333333333334</c:v>
                </c:pt>
                <c:pt idx="8">
                  <c:v>0.86285714285714288</c:v>
                </c:pt>
                <c:pt idx="9">
                  <c:v>0.75499999999999989</c:v>
                </c:pt>
                <c:pt idx="11">
                  <c:v>0.45999999999999996</c:v>
                </c:pt>
                <c:pt idx="13">
                  <c:v>0.82333333333333325</c:v>
                </c:pt>
                <c:pt idx="14">
                  <c:v>0.34166666666666673</c:v>
                </c:pt>
                <c:pt idx="15">
                  <c:v>0.84600000000000009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C4-498F-92F2-7E3BF8E01A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859567"/>
        <c:axId val="1"/>
      </c:lineChart>
      <c:catAx>
        <c:axId val="116285956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2859567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6138093849379939"/>
          <c:w val="0.98622749912166485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経年_プレゼン用!$X$251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経年_プレゼン用!$W$253:$W$264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経年_プレゼン用!$X$253:$X$265</c:f>
              <c:numCache>
                <c:formatCode>0.00_);[Red]\(0.00\)</c:formatCode>
                <c:ptCount val="13"/>
                <c:pt idx="0">
                  <c:v>8.08130143893157</c:v>
                </c:pt>
                <c:pt idx="1">
                  <c:v>7.9565209695510584</c:v>
                </c:pt>
                <c:pt idx="2">
                  <c:v>7.7153457891395343</c:v>
                </c:pt>
                <c:pt idx="3">
                  <c:v>7.7643904479523593</c:v>
                </c:pt>
                <c:pt idx="4">
                  <c:v>7.4795664194868303</c:v>
                </c:pt>
                <c:pt idx="5">
                  <c:v>7.6801968695616507</c:v>
                </c:pt>
                <c:pt idx="6">
                  <c:v>8.251218371997453</c:v>
                </c:pt>
                <c:pt idx="7">
                  <c:v>7.6660716253653121</c:v>
                </c:pt>
                <c:pt idx="8">
                  <c:v>7.9526377158824433</c:v>
                </c:pt>
                <c:pt idx="9">
                  <c:v>7.2883713422258616</c:v>
                </c:pt>
                <c:pt idx="10">
                  <c:v>7.6395144751269912</c:v>
                </c:pt>
                <c:pt idx="12">
                  <c:v>7.1766861538051536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A7-42A1-AD18-780210B590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858127"/>
        <c:axId val="1"/>
      </c:lineChart>
      <c:catAx>
        <c:axId val="116285812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9"/>
          <c:min val="7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2858127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4021636184365843"/>
          <c:w val="0.92202897637795267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経年_プレゼン用!$AA$251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経年_プレゼン用!$W$253:$W$264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経年_プレゼン用!$AA$253:$AA$265</c:f>
              <c:numCache>
                <c:formatCode>0.00_ </c:formatCode>
                <c:ptCount val="13"/>
                <c:pt idx="0">
                  <c:v>0.32725000000000004</c:v>
                </c:pt>
                <c:pt idx="1">
                  <c:v>1.1135000000000002</c:v>
                </c:pt>
                <c:pt idx="2">
                  <c:v>0.42549999999999999</c:v>
                </c:pt>
                <c:pt idx="3">
                  <c:v>0.52300000000000002</c:v>
                </c:pt>
                <c:pt idx="4">
                  <c:v>0.7596666666666666</c:v>
                </c:pt>
                <c:pt idx="5">
                  <c:v>0.65775000000000006</c:v>
                </c:pt>
                <c:pt idx="6">
                  <c:v>0.34266666666666667</c:v>
                </c:pt>
                <c:pt idx="7">
                  <c:v>0.49199999999999999</c:v>
                </c:pt>
                <c:pt idx="8">
                  <c:v>1.5325</c:v>
                </c:pt>
                <c:pt idx="9">
                  <c:v>0.56474999999999997</c:v>
                </c:pt>
                <c:pt idx="10">
                  <c:v>0.21675</c:v>
                </c:pt>
                <c:pt idx="12">
                  <c:v>0.83774999999999999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FC-4F2D-B609-9CA0F10258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863407"/>
        <c:axId val="1"/>
      </c:lineChart>
      <c:catAx>
        <c:axId val="11628634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2863407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86186448916108"/>
          <c:w val="0.98603101376642166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経年_プレゼン用!$AB$251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経年_プレゼン用!$W$253:$W$264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経年_プレゼン用!$AB$253:$AB$265</c:f>
              <c:numCache>
                <c:formatCode>0.00_ </c:formatCode>
                <c:ptCount val="13"/>
                <c:pt idx="0">
                  <c:v>7.9000000000000001E-2</c:v>
                </c:pt>
                <c:pt idx="1">
                  <c:v>0.57950000000000002</c:v>
                </c:pt>
                <c:pt idx="2">
                  <c:v>0.1925</c:v>
                </c:pt>
                <c:pt idx="3">
                  <c:v>0.1</c:v>
                </c:pt>
                <c:pt idx="4">
                  <c:v>5.2299999999999995</c:v>
                </c:pt>
                <c:pt idx="5">
                  <c:v>5.7200000000000006</c:v>
                </c:pt>
                <c:pt idx="6">
                  <c:v>3.3580000000000005</c:v>
                </c:pt>
                <c:pt idx="7">
                  <c:v>2.0775000000000001</c:v>
                </c:pt>
                <c:pt idx="8">
                  <c:v>0.48275000000000001</c:v>
                </c:pt>
                <c:pt idx="9">
                  <c:v>0.16175</c:v>
                </c:pt>
                <c:pt idx="10">
                  <c:v>0.14150000000000001</c:v>
                </c:pt>
                <c:pt idx="12">
                  <c:v>0.31824999999999992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EC-4D3D-9CA4-94D3839540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867727"/>
        <c:axId val="1"/>
      </c:lineChart>
      <c:catAx>
        <c:axId val="116286772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2867727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6138093849379939"/>
          <c:w val="0.98622749912166485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経年_プレゼン用!$X$269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経年_プレゼン用!$W$271:$W$281</c:f>
              <c:numCache>
                <c:formatCode>General</c:formatCode>
                <c:ptCount val="11"/>
                <c:pt idx="0">
                  <c:v>2005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経年_プレゼン用!$X$271:$X$281</c:f>
              <c:numCache>
                <c:formatCode>0.00_);[Red]\(0.00\)</c:formatCode>
                <c:ptCount val="11"/>
                <c:pt idx="0">
                  <c:v>5.82</c:v>
                </c:pt>
                <c:pt idx="1">
                  <c:v>5.4888875096769141</c:v>
                </c:pt>
                <c:pt idx="2">
                  <c:v>5.7385164763665211</c:v>
                </c:pt>
                <c:pt idx="3">
                  <c:v>5.7198891844519393</c:v>
                </c:pt>
                <c:pt idx="7">
                  <c:v>5.7450343496376552</c:v>
                </c:pt>
                <c:pt idx="8">
                  <c:v>5.6934948461508936</c:v>
                </c:pt>
                <c:pt idx="9">
                  <c:v>5.8635890436652973</c:v>
                </c:pt>
                <c:pt idx="10">
                  <c:v>5.8080978752997634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D1-46A2-A566-C6BD277550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869167"/>
        <c:axId val="1"/>
      </c:lineChart>
      <c:catAx>
        <c:axId val="116286916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"/>
          <c:min val="5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2869167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4021636184365843"/>
          <c:w val="0.92202897637795267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経年_プレゼン用!$AA$269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経年_プレゼン用!$W$271:$W$281</c:f>
              <c:numCache>
                <c:formatCode>General</c:formatCode>
                <c:ptCount val="11"/>
                <c:pt idx="0">
                  <c:v>2005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経年_プレゼン用!$AA$271:$AA$281</c:f>
              <c:numCache>
                <c:formatCode>0.00_ </c:formatCode>
                <c:ptCount val="11"/>
                <c:pt idx="0">
                  <c:v>0.14799999999999999</c:v>
                </c:pt>
                <c:pt idx="1">
                  <c:v>0.46</c:v>
                </c:pt>
                <c:pt idx="2">
                  <c:v>0.2732</c:v>
                </c:pt>
                <c:pt idx="7">
                  <c:v>0</c:v>
                </c:pt>
                <c:pt idx="8">
                  <c:v>0.11199999999999999</c:v>
                </c:pt>
                <c:pt idx="9">
                  <c:v>0.21342500000000003</c:v>
                </c:pt>
                <c:pt idx="10">
                  <c:v>0.10792500000000001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E4-488C-8DC4-6330746C4D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870607"/>
        <c:axId val="1"/>
      </c:lineChart>
      <c:catAx>
        <c:axId val="11628706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2870607"/>
        <c:crosses val="autoZero"/>
        <c:crossBetween val="between"/>
        <c:majorUnit val="0.2"/>
        <c:minorUnit val="0.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86186448916108"/>
          <c:w val="0.98603101376642166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経年_プレゼン用!$AB$269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経年_プレゼン用!$W$271:$W$281</c:f>
              <c:numCache>
                <c:formatCode>General</c:formatCode>
                <c:ptCount val="11"/>
                <c:pt idx="0">
                  <c:v>2005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</c:numCache>
            </c:numRef>
          </c:cat>
          <c:val>
            <c:numRef>
              <c:f>経年_プレゼン用!$AB$271:$AB$281</c:f>
              <c:numCache>
                <c:formatCode>0.00_ </c:formatCode>
                <c:ptCount val="11"/>
                <c:pt idx="0">
                  <c:v>0.112</c:v>
                </c:pt>
                <c:pt idx="1">
                  <c:v>0.11966666666666666</c:v>
                </c:pt>
                <c:pt idx="2">
                  <c:v>0.12230000000000001</c:v>
                </c:pt>
                <c:pt idx="7">
                  <c:v>0</c:v>
                </c:pt>
                <c:pt idx="8">
                  <c:v>0</c:v>
                </c:pt>
                <c:pt idx="9">
                  <c:v>0.36132500000000001</c:v>
                </c:pt>
                <c:pt idx="10">
                  <c:v>1.975E-2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55-4F1F-A232-6F8E11170A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872527"/>
        <c:axId val="1"/>
      </c:lineChart>
      <c:catAx>
        <c:axId val="116287252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 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2872527"/>
        <c:crosses val="autoZero"/>
        <c:crossBetween val="between"/>
        <c:majorUnit val="0.1"/>
        <c:minorUnit val="0.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6138093849379939"/>
          <c:w val="0.98622749912166485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経年_プレゼン用!$X$285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経年_プレゼン用!$W$287:$W$300</c:f>
              <c:numCache>
                <c:formatCode>General</c:formatCode>
                <c:ptCount val="14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numCache>
            </c:numRef>
          </c:cat>
          <c:val>
            <c:numRef>
              <c:f>経年_プレゼン用!$X$287:$X$300</c:f>
              <c:numCache>
                <c:formatCode>0.00_);[Red]\(0.00\)</c:formatCode>
                <c:ptCount val="14"/>
                <c:pt idx="0">
                  <c:v>6.5516457597824074</c:v>
                </c:pt>
                <c:pt idx="1">
                  <c:v>6.7988588210352843</c:v>
                </c:pt>
                <c:pt idx="2">
                  <c:v>6.7390468786774891</c:v>
                </c:pt>
                <c:pt idx="3">
                  <c:v>6.5867621554197919</c:v>
                </c:pt>
                <c:pt idx="4">
                  <c:v>6.6787923563548226</c:v>
                </c:pt>
                <c:pt idx="5">
                  <c:v>6.6626473862300708</c:v>
                </c:pt>
                <c:pt idx="6">
                  <c:v>6.8786895034790163</c:v>
                </c:pt>
                <c:pt idx="7">
                  <c:v>6.8461228977487707</c:v>
                </c:pt>
                <c:pt idx="8">
                  <c:v>6.6142856079211061</c:v>
                </c:pt>
                <c:pt idx="9">
                  <c:v>6.7631824596189851</c:v>
                </c:pt>
                <c:pt idx="10">
                  <c:v>6.6884388033044679</c:v>
                </c:pt>
                <c:pt idx="11">
                  <c:v>6.6261901026365058</c:v>
                </c:pt>
                <c:pt idx="12">
                  <c:v>6.7830635380665569</c:v>
                </c:pt>
                <c:pt idx="13">
                  <c:v>6.7562628569784486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94-42CA-98FC-FB4C020EC4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873487"/>
        <c:axId val="1"/>
      </c:lineChart>
      <c:catAx>
        <c:axId val="116287348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2873487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4021636184365843"/>
          <c:w val="0.92202897637795267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経年_プレゼン用!$AA$285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経年_プレゼン用!$W$287:$W$300</c:f>
              <c:numCache>
                <c:formatCode>General</c:formatCode>
                <c:ptCount val="14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numCache>
            </c:numRef>
          </c:cat>
          <c:val>
            <c:numRef>
              <c:f>経年_プレゼン用!$AA$287:$AA$300</c:f>
              <c:numCache>
                <c:formatCode>0.00_ </c:formatCode>
                <c:ptCount val="14"/>
                <c:pt idx="0">
                  <c:v>7.1749999999999998</c:v>
                </c:pt>
                <c:pt idx="1">
                  <c:v>7.8425000000000002</c:v>
                </c:pt>
                <c:pt idx="2">
                  <c:v>7.4850000000000003</c:v>
                </c:pt>
                <c:pt idx="3">
                  <c:v>8.9771249999999991</c:v>
                </c:pt>
                <c:pt idx="4">
                  <c:v>9.7733333333333334</c:v>
                </c:pt>
                <c:pt idx="5" formatCode="0.0_ ">
                  <c:v>11.690416666666668</c:v>
                </c:pt>
                <c:pt idx="6" formatCode="0.0_ ">
                  <c:v>12.86875</c:v>
                </c:pt>
                <c:pt idx="7" formatCode="0.0_ ">
                  <c:v>11.385833333333334</c:v>
                </c:pt>
                <c:pt idx="8">
                  <c:v>9.4933333333333323</c:v>
                </c:pt>
                <c:pt idx="9" formatCode="0.0_ ">
                  <c:v>11.135</c:v>
                </c:pt>
                <c:pt idx="10" formatCode="0.0_ ">
                  <c:v>11.190416666666668</c:v>
                </c:pt>
                <c:pt idx="11" formatCode="0.0_ ">
                  <c:v>10.467916666666667</c:v>
                </c:pt>
                <c:pt idx="12" formatCode="0.0_ ">
                  <c:v>11.137083333333333</c:v>
                </c:pt>
                <c:pt idx="13" formatCode="0.0_ ">
                  <c:v>11.870833333333334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04-4EE5-A26F-3E811E9A9E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875407"/>
        <c:axId val="1"/>
      </c:lineChart>
      <c:catAx>
        <c:axId val="11628754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2875407"/>
        <c:crosses val="autoZero"/>
        <c:crossBetween val="between"/>
        <c:majorUnit val="5"/>
        <c:minorUnit val="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86186448916108"/>
          <c:w val="0.98603101376642166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経年_プレゼン用!$AB$285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経年_プレゼン用!$W$287:$W$300</c:f>
              <c:numCache>
                <c:formatCode>General</c:formatCode>
                <c:ptCount val="14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</c:numCache>
            </c:numRef>
          </c:cat>
          <c:val>
            <c:numRef>
              <c:f>経年_プレゼン用!$AB$287:$AB$300</c:f>
              <c:numCache>
                <c:formatCode>0.00_ </c:formatCode>
                <c:ptCount val="14"/>
                <c:pt idx="0">
                  <c:v>0.76375000000000004</c:v>
                </c:pt>
                <c:pt idx="1">
                  <c:v>0.66125</c:v>
                </c:pt>
                <c:pt idx="2">
                  <c:v>0.80500000000000005</c:v>
                </c:pt>
                <c:pt idx="3">
                  <c:v>0.91125</c:v>
                </c:pt>
                <c:pt idx="4">
                  <c:v>1.0283333333333333</c:v>
                </c:pt>
                <c:pt idx="5">
                  <c:v>0.85416666666666674</c:v>
                </c:pt>
                <c:pt idx="6">
                  <c:v>0.79249999999999998</c:v>
                </c:pt>
                <c:pt idx="7">
                  <c:v>0.67291666666666672</c:v>
                </c:pt>
                <c:pt idx="8">
                  <c:v>0.37666666666666671</c:v>
                </c:pt>
                <c:pt idx="9">
                  <c:v>0.57250000000000001</c:v>
                </c:pt>
                <c:pt idx="10">
                  <c:v>0.58416666666666672</c:v>
                </c:pt>
                <c:pt idx="11">
                  <c:v>0.48250000000000004</c:v>
                </c:pt>
                <c:pt idx="12">
                  <c:v>0.69958333333333345</c:v>
                </c:pt>
                <c:pt idx="13">
                  <c:v>0.8716666666666667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F4-4729-846F-FDBEB00DB6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2882127"/>
        <c:axId val="1"/>
      </c:lineChart>
      <c:catAx>
        <c:axId val="116288212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2882127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6138093849379939"/>
          <c:w val="0.98622749912166485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経年_プレゼン用!$X$304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経年_プレゼン用!$W$306:$W$318</c:f>
              <c:numCache>
                <c:formatCode>General</c:formatCode>
                <c:ptCount val="13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</c:numCache>
            </c:numRef>
          </c:cat>
          <c:val>
            <c:numRef>
              <c:f>経年_プレゼン用!$X$306:$X$318</c:f>
              <c:numCache>
                <c:formatCode>0.00_);[Red]\(0.00\)</c:formatCode>
                <c:ptCount val="13"/>
                <c:pt idx="0">
                  <c:v>7.2387697483740343</c:v>
                </c:pt>
                <c:pt idx="1">
                  <c:v>7.0812523563986556</c:v>
                </c:pt>
                <c:pt idx="2">
                  <c:v>7.152042577241235</c:v>
                </c:pt>
                <c:pt idx="3">
                  <c:v>7.2216958641687157</c:v>
                </c:pt>
                <c:pt idx="4">
                  <c:v>7.0224134685930357</c:v>
                </c:pt>
                <c:pt idx="5">
                  <c:v>6.9933530589154156</c:v>
                </c:pt>
                <c:pt idx="6">
                  <c:v>7.090970146408182</c:v>
                </c:pt>
                <c:pt idx="7">
                  <c:v>6.991968006238058</c:v>
                </c:pt>
                <c:pt idx="8">
                  <c:v>6.8384612726591065</c:v>
                </c:pt>
                <c:pt idx="9">
                  <c:v>6.908364846639393</c:v>
                </c:pt>
                <c:pt idx="10">
                  <c:v>6.9817452208548509</c:v>
                </c:pt>
                <c:pt idx="11">
                  <c:v>6.709924081841617</c:v>
                </c:pt>
                <c:pt idx="12">
                  <c:v>6.9312524444567609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AF-499A-9A03-290E3041B0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900447"/>
        <c:axId val="1"/>
      </c:lineChart>
      <c:catAx>
        <c:axId val="116390044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3900447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4021636184365843"/>
          <c:w val="0.92202897637795267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経年_プレゼン用!$AA$304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経年_プレゼン用!$W$306:$W$318</c:f>
              <c:numCache>
                <c:formatCode>General</c:formatCode>
                <c:ptCount val="13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</c:numCache>
            </c:numRef>
          </c:cat>
          <c:val>
            <c:numRef>
              <c:f>経年_プレゼン用!$AA$306:$AA$318</c:f>
              <c:numCache>
                <c:formatCode>0.00_ </c:formatCode>
                <c:ptCount val="13"/>
                <c:pt idx="0">
                  <c:v>11.18</c:v>
                </c:pt>
                <c:pt idx="1">
                  <c:v>9.02</c:v>
                </c:pt>
                <c:pt idx="2">
                  <c:v>10.51</c:v>
                </c:pt>
                <c:pt idx="3">
                  <c:v>12.076666666666668</c:v>
                </c:pt>
                <c:pt idx="4">
                  <c:v>12.593333333333334</c:v>
                </c:pt>
                <c:pt idx="5">
                  <c:v>8.620000000000001</c:v>
                </c:pt>
                <c:pt idx="6">
                  <c:v>12.668666666666667</c:v>
                </c:pt>
                <c:pt idx="7">
                  <c:v>9.6066666666666674</c:v>
                </c:pt>
                <c:pt idx="8">
                  <c:v>11.866666666666669</c:v>
                </c:pt>
                <c:pt idx="9">
                  <c:v>11.756666666666668</c:v>
                </c:pt>
                <c:pt idx="10">
                  <c:v>13.456666666666667</c:v>
                </c:pt>
                <c:pt idx="11">
                  <c:v>14.246666666666666</c:v>
                </c:pt>
                <c:pt idx="12">
                  <c:v>11.483333333333333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5F-4AAD-9E87-9FD38E531D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899007"/>
        <c:axId val="1"/>
      </c:lineChart>
      <c:catAx>
        <c:axId val="11638990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3899007"/>
        <c:crosses val="autoZero"/>
        <c:crossBetween val="between"/>
        <c:majorUnit val="5"/>
        <c:minorUnit val="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86186448916108"/>
          <c:w val="0.98603101376642166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経年_プレゼン用!$AB$304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経年_プレゼン用!$W$306:$W$318</c:f>
              <c:numCache>
                <c:formatCode>General</c:formatCode>
                <c:ptCount val="13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</c:numCache>
            </c:numRef>
          </c:cat>
          <c:val>
            <c:numRef>
              <c:f>経年_プレゼン用!$AB$306:$AB$318</c:f>
              <c:numCache>
                <c:formatCode>0.00_ </c:formatCode>
                <c:ptCount val="13"/>
                <c:pt idx="0">
                  <c:v>0.32933333333333337</c:v>
                </c:pt>
                <c:pt idx="1">
                  <c:v>0.26400000000000001</c:v>
                </c:pt>
                <c:pt idx="2">
                  <c:v>0.26403333333333334</c:v>
                </c:pt>
                <c:pt idx="3">
                  <c:v>0.51633333333333342</c:v>
                </c:pt>
                <c:pt idx="4">
                  <c:v>1.1126666666666665</c:v>
                </c:pt>
                <c:pt idx="5">
                  <c:v>0.98966666666666669</c:v>
                </c:pt>
                <c:pt idx="6">
                  <c:v>1.6293333333333333</c:v>
                </c:pt>
                <c:pt idx="7">
                  <c:v>1.3339999999999996</c:v>
                </c:pt>
                <c:pt idx="8">
                  <c:v>1.2733333333333332</c:v>
                </c:pt>
                <c:pt idx="9">
                  <c:v>2.8133333333333335</c:v>
                </c:pt>
                <c:pt idx="10">
                  <c:v>1.2733333333333334</c:v>
                </c:pt>
                <c:pt idx="11">
                  <c:v>3.6799999999999997</c:v>
                </c:pt>
                <c:pt idx="12">
                  <c:v>3.9723333333333328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1E-40B9-9D4C-25AA5F228A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899487"/>
        <c:axId val="1"/>
      </c:lineChart>
      <c:catAx>
        <c:axId val="116389948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3899487"/>
        <c:crosses val="autoZero"/>
        <c:crossBetween val="between"/>
        <c:majorUnit val="1"/>
        <c:min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6138093849379939"/>
          <c:w val="0.98622749912166485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経年_プレゼン用!$X$322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経年_プレゼン用!$W$324:$W$339</c:f>
              <c:numCache>
                <c:formatCode>General</c:formatCode>
                <c:ptCount val="16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</c:numCache>
            </c:numRef>
          </c:cat>
          <c:val>
            <c:numRef>
              <c:f>経年_プレゼン用!$X$324:$X$339</c:f>
              <c:numCache>
                <c:formatCode>0.00_);[Red]\(0.00\)</c:formatCode>
                <c:ptCount val="16"/>
                <c:pt idx="0">
                  <c:v>7.5170289101288974</c:v>
                </c:pt>
                <c:pt idx="1">
                  <c:v>7.4544295420888371</c:v>
                </c:pt>
                <c:pt idx="2">
                  <c:v>7.7702863404675293</c:v>
                </c:pt>
                <c:pt idx="3">
                  <c:v>7.3283117881641324</c:v>
                </c:pt>
                <c:pt idx="4">
                  <c:v>7.2066067782447902</c:v>
                </c:pt>
                <c:pt idx="5">
                  <c:v>7.8038117813266261</c:v>
                </c:pt>
                <c:pt idx="6">
                  <c:v>7.7134899418966043</c:v>
                </c:pt>
                <c:pt idx="7">
                  <c:v>7.7914995333444574</c:v>
                </c:pt>
                <c:pt idx="8">
                  <c:v>7.7019559048821975</c:v>
                </c:pt>
                <c:pt idx="9">
                  <c:v>7.3776169900962767</c:v>
                </c:pt>
                <c:pt idx="10">
                  <c:v>7.3226347028833603</c:v>
                </c:pt>
                <c:pt idx="11">
                  <c:v>7.6730010079349862</c:v>
                </c:pt>
                <c:pt idx="12">
                  <c:v>7.5501993521155546</c:v>
                </c:pt>
                <c:pt idx="13">
                  <c:v>7.5018496453366028</c:v>
                </c:pt>
                <c:pt idx="14">
                  <c:v>7.0555265862777468</c:v>
                </c:pt>
                <c:pt idx="15">
                  <c:v>7.0650613911054778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A3-4C7F-8CCF-41DAA57B3D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893727"/>
        <c:axId val="1"/>
      </c:lineChart>
      <c:catAx>
        <c:axId val="116389372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3893727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4021636184365843"/>
          <c:w val="0.92202897637795267"/>
          <c:h val="0.2804327236873168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経年_プレゼン用!$AA$322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経年_プレゼン用!$W$324:$W$339</c:f>
              <c:numCache>
                <c:formatCode>General</c:formatCode>
                <c:ptCount val="16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</c:numCache>
            </c:numRef>
          </c:cat>
          <c:val>
            <c:numRef>
              <c:f>経年_プレゼン用!$AA$324:$AA$339</c:f>
              <c:numCache>
                <c:formatCode>0.00_ </c:formatCode>
                <c:ptCount val="16"/>
                <c:pt idx="0">
                  <c:v>1.1475</c:v>
                </c:pt>
                <c:pt idx="1">
                  <c:v>1.29375</c:v>
                </c:pt>
                <c:pt idx="2">
                  <c:v>1.2675000000000001</c:v>
                </c:pt>
                <c:pt idx="3">
                  <c:v>1.4737499999999999</c:v>
                </c:pt>
                <c:pt idx="4">
                  <c:v>1.3125</c:v>
                </c:pt>
                <c:pt idx="5">
                  <c:v>1.165</c:v>
                </c:pt>
                <c:pt idx="6">
                  <c:v>1.1074999999999999</c:v>
                </c:pt>
                <c:pt idx="7">
                  <c:v>1.3312499999999998</c:v>
                </c:pt>
                <c:pt idx="8">
                  <c:v>1.55125</c:v>
                </c:pt>
                <c:pt idx="9">
                  <c:v>1.4312499999999999</c:v>
                </c:pt>
                <c:pt idx="10">
                  <c:v>1.2162500000000001</c:v>
                </c:pt>
                <c:pt idx="11">
                  <c:v>1.10375</c:v>
                </c:pt>
                <c:pt idx="12">
                  <c:v>1.6349999999999998</c:v>
                </c:pt>
                <c:pt idx="13">
                  <c:v>1.4412499999999999</c:v>
                </c:pt>
                <c:pt idx="14">
                  <c:v>1.2749999999999999</c:v>
                </c:pt>
                <c:pt idx="15">
                  <c:v>1.57375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E1-49A8-953D-9069C290CA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892767"/>
        <c:axId val="1"/>
      </c:lineChart>
      <c:catAx>
        <c:axId val="116389276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3892767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86186448916108"/>
          <c:w val="0.98603101376642166"/>
          <c:h val="0.27249593800774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経年_プレゼン用!$AB$322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経年_プレゼン用!$W$324:$W$339</c:f>
              <c:numCache>
                <c:formatCode>General</c:formatCode>
                <c:ptCount val="16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</c:numCache>
            </c:numRef>
          </c:cat>
          <c:val>
            <c:numRef>
              <c:f>経年_プレゼン用!$AB$324:$AB$339</c:f>
              <c:numCache>
                <c:formatCode>0.00_ </c:formatCode>
                <c:ptCount val="16"/>
                <c:pt idx="0">
                  <c:v>3.7833333333333337E-2</c:v>
                </c:pt>
                <c:pt idx="1">
                  <c:v>0.01</c:v>
                </c:pt>
                <c:pt idx="2">
                  <c:v>0.2</c:v>
                </c:pt>
                <c:pt idx="3">
                  <c:v>0.105</c:v>
                </c:pt>
                <c:pt idx="4">
                  <c:v>0.2</c:v>
                </c:pt>
                <c:pt idx="5">
                  <c:v>0.2</c:v>
                </c:pt>
                <c:pt idx="6">
                  <c:v>4.4999999999999998E-2</c:v>
                </c:pt>
                <c:pt idx="7">
                  <c:v>0.06</c:v>
                </c:pt>
                <c:pt idx="8">
                  <c:v>6.25E-2</c:v>
                </c:pt>
                <c:pt idx="9">
                  <c:v>6.5000000000000002E-2</c:v>
                </c:pt>
                <c:pt idx="10">
                  <c:v>0.1875</c:v>
                </c:pt>
                <c:pt idx="11">
                  <c:v>0.1</c:v>
                </c:pt>
                <c:pt idx="12">
                  <c:v>9.1249999999999998E-2</c:v>
                </c:pt>
                <c:pt idx="13">
                  <c:v>0.1075</c:v>
                </c:pt>
                <c:pt idx="14">
                  <c:v>0.1</c:v>
                </c:pt>
                <c:pt idx="15">
                  <c:v>8.7499999999999994E-2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73-4F46-B73E-3D0FFA8AE2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902847"/>
        <c:axId val="1"/>
      </c:lineChart>
      <c:catAx>
        <c:axId val="116390284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9004152258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3902847"/>
        <c:crosses val="autoZero"/>
        <c:crossBetween val="between"/>
        <c:majorUnit val="0.1"/>
        <c:minorUnit val="0.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6138093849379939"/>
          <c:w val="0.98622749912166485"/>
          <c:h val="0.291015012012387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経年_プレゼン用!$X$343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経年_プレゼン用!$W$345:$W$360</c:f>
              <c:numCache>
                <c:formatCode>General</c:formatCode>
                <c:ptCount val="16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</c:numCache>
            </c:numRef>
          </c:cat>
          <c:val>
            <c:numRef>
              <c:f>経年_プレゼン用!$X$345:$X$360</c:f>
              <c:numCache>
                <c:formatCode>0.00_);[Red]\(0.00\)</c:formatCode>
                <c:ptCount val="16"/>
                <c:pt idx="0">
                  <c:v>7.3116019581724938</c:v>
                </c:pt>
                <c:pt idx="1">
                  <c:v>7.8717232378476103</c:v>
                </c:pt>
                <c:pt idx="2">
                  <c:v>7.2367713371259681</c:v>
                </c:pt>
                <c:pt idx="3">
                  <c:v>6.97613360902431</c:v>
                </c:pt>
                <c:pt idx="4">
                  <c:v>7.1191253966773962</c:v>
                </c:pt>
                <c:pt idx="5">
                  <c:v>7.8357154974897556</c:v>
                </c:pt>
                <c:pt idx="6">
                  <c:v>7.7818454452801467</c:v>
                </c:pt>
                <c:pt idx="7">
                  <c:v>7.9297482852064292</c:v>
                </c:pt>
                <c:pt idx="8">
                  <c:v>7.7863827061900421</c:v>
                </c:pt>
                <c:pt idx="9">
                  <c:v>7.4082955328960098</c:v>
                </c:pt>
                <c:pt idx="10">
                  <c:v>7.2989280244813717</c:v>
                </c:pt>
                <c:pt idx="11">
                  <c:v>7.9000000000000012</c:v>
                </c:pt>
                <c:pt idx="12">
                  <c:v>7.7501993521155539</c:v>
                </c:pt>
                <c:pt idx="13">
                  <c:v>7.8650429211236084</c:v>
                </c:pt>
                <c:pt idx="14">
                  <c:v>7.2818910073558918</c:v>
                </c:pt>
                <c:pt idx="15">
                  <c:v>7.1715415776308395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6C-4CF5-9966-72CC96D95D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912447"/>
        <c:axId val="1"/>
      </c:lineChart>
      <c:catAx>
        <c:axId val="116391244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9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1984877126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3912447"/>
        <c:crosses val="autoZero"/>
        <c:crossBetween val="between"/>
        <c:maj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4286143816143965"/>
          <c:w val="0.92202897637795267"/>
          <c:h val="0.29396484229641429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経年_プレゼン用!$AA$343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経年_プレゼン用!$W$345:$W$360</c:f>
              <c:numCache>
                <c:formatCode>General</c:formatCode>
                <c:ptCount val="16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</c:numCache>
            </c:numRef>
          </c:cat>
          <c:val>
            <c:numRef>
              <c:f>経年_プレゼン用!$AA$345:$AA$360</c:f>
              <c:numCache>
                <c:formatCode>0.00_ </c:formatCode>
                <c:ptCount val="16"/>
                <c:pt idx="0">
                  <c:v>1.24125</c:v>
                </c:pt>
                <c:pt idx="1">
                  <c:v>1.4087499999999999</c:v>
                </c:pt>
                <c:pt idx="2">
                  <c:v>1.5425</c:v>
                </c:pt>
                <c:pt idx="3">
                  <c:v>1.2887500000000001</c:v>
                </c:pt>
                <c:pt idx="4">
                  <c:v>1.43625</c:v>
                </c:pt>
                <c:pt idx="5">
                  <c:v>1.24875</c:v>
                </c:pt>
                <c:pt idx="6">
                  <c:v>1.4924999999999999</c:v>
                </c:pt>
                <c:pt idx="7">
                  <c:v>1.415</c:v>
                </c:pt>
                <c:pt idx="8">
                  <c:v>1.6087499999999999</c:v>
                </c:pt>
                <c:pt idx="9">
                  <c:v>1.50875</c:v>
                </c:pt>
                <c:pt idx="10">
                  <c:v>1.8537499999999998</c:v>
                </c:pt>
                <c:pt idx="11">
                  <c:v>1.26</c:v>
                </c:pt>
                <c:pt idx="12">
                  <c:v>1.4612500000000002</c:v>
                </c:pt>
                <c:pt idx="13">
                  <c:v>1.4087499999999999</c:v>
                </c:pt>
                <c:pt idx="14">
                  <c:v>1.55375</c:v>
                </c:pt>
                <c:pt idx="15">
                  <c:v>1.6124999999999998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88-432A-AB78-CF348E3D7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920127"/>
        <c:axId val="1"/>
      </c:lineChart>
      <c:catAx>
        <c:axId val="116392012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88870696455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3920127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86143816143965"/>
          <c:w val="0.98603101376642166"/>
          <c:h val="0.28297575279460574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経年_プレゼン用!$AB$343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経年_プレゼン用!$W$345:$W$360</c:f>
              <c:numCache>
                <c:formatCode>General</c:formatCode>
                <c:ptCount val="16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</c:numCache>
            </c:numRef>
          </c:cat>
          <c:val>
            <c:numRef>
              <c:f>経年_プレゼン用!$AB$345:$AB$360</c:f>
              <c:numCache>
                <c:formatCode>0.00_ </c:formatCode>
                <c:ptCount val="16"/>
                <c:pt idx="0">
                  <c:v>5.8333333333333341E-2</c:v>
                </c:pt>
                <c:pt idx="1">
                  <c:v>0.01</c:v>
                </c:pt>
                <c:pt idx="2">
                  <c:v>0.2</c:v>
                </c:pt>
                <c:pt idx="3">
                  <c:v>0.10625</c:v>
                </c:pt>
                <c:pt idx="4">
                  <c:v>0.2</c:v>
                </c:pt>
                <c:pt idx="5">
                  <c:v>0.2</c:v>
                </c:pt>
                <c:pt idx="6">
                  <c:v>0</c:v>
                </c:pt>
                <c:pt idx="7">
                  <c:v>0.06</c:v>
                </c:pt>
                <c:pt idx="8">
                  <c:v>5.7499999999999996E-2</c:v>
                </c:pt>
                <c:pt idx="9">
                  <c:v>7.2499999999999995E-2</c:v>
                </c:pt>
                <c:pt idx="10">
                  <c:v>8.2500000000000004E-2</c:v>
                </c:pt>
                <c:pt idx="11">
                  <c:v>0.1</c:v>
                </c:pt>
                <c:pt idx="12">
                  <c:v>7.1250000000000008E-2</c:v>
                </c:pt>
                <c:pt idx="13">
                  <c:v>0.1</c:v>
                </c:pt>
                <c:pt idx="14">
                  <c:v>0.10750000000000001</c:v>
                </c:pt>
                <c:pt idx="15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78-4375-AFB2-9FAD597AE3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911007"/>
        <c:axId val="1"/>
      </c:lineChart>
      <c:catAx>
        <c:axId val="11639110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88870696455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3911007"/>
        <c:crosses val="autoZero"/>
        <c:crossBetween val="between"/>
        <c:majorUnit val="0.1"/>
        <c:minorUnit val="0.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6209279133114032"/>
          <c:w val="0.98622749912166485"/>
          <c:h val="0.30220710596430644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経年_プレゼン用!$X$364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経年_プレゼン用!$W$366:$W$382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経年_プレゼン用!$X$366:$X$382</c:f>
              <c:numCache>
                <c:formatCode>0.00_);[Red]\(0.00\)</c:formatCode>
                <c:ptCount val="17"/>
                <c:pt idx="0">
                  <c:v>7.5857507982684123</c:v>
                </c:pt>
                <c:pt idx="1">
                  <c:v>7.8794823693748475</c:v>
                </c:pt>
                <c:pt idx="2">
                  <c:v>7.2880086983155774</c:v>
                </c:pt>
                <c:pt idx="3">
                  <c:v>6.5504019882500852</c:v>
                </c:pt>
                <c:pt idx="4">
                  <c:v>7.5777852493262952</c:v>
                </c:pt>
                <c:pt idx="5">
                  <c:v>7.2206701563070057</c:v>
                </c:pt>
                <c:pt idx="6">
                  <c:v>7.6176707274877486</c:v>
                </c:pt>
                <c:pt idx="7">
                  <c:v>7.7259739207184861</c:v>
                </c:pt>
                <c:pt idx="8">
                  <c:v>7.9750905631927127</c:v>
                </c:pt>
                <c:pt idx="9">
                  <c:v>7.797354652009556</c:v>
                </c:pt>
                <c:pt idx="10">
                  <c:v>7.4262279416529928</c:v>
                </c:pt>
                <c:pt idx="11">
                  <c:v>7.0980047110528579</c:v>
                </c:pt>
                <c:pt idx="12">
                  <c:v>7.543437524469228</c:v>
                </c:pt>
                <c:pt idx="13">
                  <c:v>7.6518486558431116</c:v>
                </c:pt>
                <c:pt idx="14">
                  <c:v>7.5991447259043321</c:v>
                </c:pt>
                <c:pt idx="15">
                  <c:v>7.3883953569477789</c:v>
                </c:pt>
                <c:pt idx="16">
                  <c:v>7.2914207640809394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80-4D44-A861-390BB80DAC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915327"/>
        <c:axId val="1"/>
      </c:lineChart>
      <c:catAx>
        <c:axId val="116391532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9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9396325459315E-3"/>
              <c:y val="0.4852551305102610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3915327"/>
        <c:crosses val="autoZero"/>
        <c:crossBetween val="between"/>
        <c:maj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8713910756"/>
          <c:y val="0.13920949841899682"/>
          <c:w val="0.92202897637795267"/>
          <c:h val="0.28978299956599907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経年_プレゼン用!$AA$364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経年_プレゼン用!$W$366:$W$382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経年_プレゼン用!$AA$366:$AA$382</c:f>
              <c:numCache>
                <c:formatCode>0.00_ </c:formatCode>
                <c:ptCount val="17"/>
                <c:pt idx="0">
                  <c:v>5.4424999999999999</c:v>
                </c:pt>
                <c:pt idx="1">
                  <c:v>3.9</c:v>
                </c:pt>
                <c:pt idx="2">
                  <c:v>6.125</c:v>
                </c:pt>
                <c:pt idx="3">
                  <c:v>4.5125000000000002</c:v>
                </c:pt>
                <c:pt idx="4">
                  <c:v>5.6174999999999997</c:v>
                </c:pt>
                <c:pt idx="5">
                  <c:v>7.7074999999999996</c:v>
                </c:pt>
                <c:pt idx="6">
                  <c:v>8.1374999999999993</c:v>
                </c:pt>
                <c:pt idx="7">
                  <c:v>7.3599999999999994</c:v>
                </c:pt>
                <c:pt idx="8">
                  <c:v>6.5525000000000002</c:v>
                </c:pt>
                <c:pt idx="9">
                  <c:v>7.2625000000000002</c:v>
                </c:pt>
                <c:pt idx="10">
                  <c:v>7.3575000000000008</c:v>
                </c:pt>
                <c:pt idx="11">
                  <c:v>4.6674999999999995</c:v>
                </c:pt>
                <c:pt idx="12">
                  <c:v>6.915</c:v>
                </c:pt>
                <c:pt idx="13">
                  <c:v>5.1274999999999995</c:v>
                </c:pt>
                <c:pt idx="14">
                  <c:v>7.0125000000000011</c:v>
                </c:pt>
                <c:pt idx="15">
                  <c:v>6.6950000000000003</c:v>
                </c:pt>
                <c:pt idx="16" formatCode="0.00_);[Red]\(0.00\)">
                  <c:v>5.09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31-4E51-ABE9-688A52BE3D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918207"/>
        <c:axId val="1"/>
      </c:lineChart>
      <c:catAx>
        <c:axId val="11639182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1003782007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3918207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489149978299956"/>
          <c:w val="0.98603101376642166"/>
          <c:h val="0.28410099820199641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経年_プレゼン用!$AB$364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経年_プレゼン用!$W$366:$W$382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経年_プレゼン用!$AB$366:$AB$382</c:f>
              <c:numCache>
                <c:formatCode>0.00_ </c:formatCode>
                <c:ptCount val="17"/>
                <c:pt idx="0">
                  <c:v>0.59</c:v>
                </c:pt>
                <c:pt idx="1">
                  <c:v>0.46250000000000002</c:v>
                </c:pt>
                <c:pt idx="2">
                  <c:v>0.63</c:v>
                </c:pt>
                <c:pt idx="3">
                  <c:v>1.1625000000000001</c:v>
                </c:pt>
                <c:pt idx="4">
                  <c:v>1.0425</c:v>
                </c:pt>
                <c:pt idx="5">
                  <c:v>0.86750000000000005</c:v>
                </c:pt>
                <c:pt idx="6">
                  <c:v>1.44</c:v>
                </c:pt>
                <c:pt idx="7">
                  <c:v>1.0349999999999999</c:v>
                </c:pt>
                <c:pt idx="8">
                  <c:v>0.66500000000000004</c:v>
                </c:pt>
                <c:pt idx="9">
                  <c:v>1.6574999999999998</c:v>
                </c:pt>
                <c:pt idx="10">
                  <c:v>1.5874999999999999</c:v>
                </c:pt>
                <c:pt idx="11">
                  <c:v>1.5175000000000001</c:v>
                </c:pt>
                <c:pt idx="12">
                  <c:v>1.0350000000000001</c:v>
                </c:pt>
                <c:pt idx="13">
                  <c:v>0.7975000000000001</c:v>
                </c:pt>
                <c:pt idx="14">
                  <c:v>1.47</c:v>
                </c:pt>
                <c:pt idx="15">
                  <c:v>1.6074999999999999</c:v>
                </c:pt>
                <c:pt idx="16" formatCode="0.00_);[Red]\(0.00\)">
                  <c:v>1.4274999999999998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B9-4545-9A33-FA6EE5E072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930639"/>
        <c:axId val="1"/>
      </c:lineChart>
      <c:catAx>
        <c:axId val="116493063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820013640028E-3"/>
              <c:y val="0.3301891003782007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4930639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201190402380808"/>
          <c:y val="0.16193750387500777"/>
          <c:w val="0.98622749912166485"/>
          <c:h val="0.301147002294004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経年_プレゼン用!$X$125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経年_プレゼン用!$W$127:$W$136</c:f>
              <c:numCache>
                <c:formatCode>General</c:formatCod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</c:numCache>
            </c:numRef>
          </c:cat>
          <c:val>
            <c:numRef>
              <c:f>経年_プレゼン用!$X$127:$X$136</c:f>
              <c:numCache>
                <c:formatCode>0.00_);[Red]\(0.00\)</c:formatCode>
                <c:ptCount val="10"/>
                <c:pt idx="0">
                  <c:v>6.7332069248654278</c:v>
                </c:pt>
                <c:pt idx="1">
                  <c:v>6.6911884674318101</c:v>
                </c:pt>
                <c:pt idx="2">
                  <c:v>6.2356870985226029</c:v>
                </c:pt>
                <c:pt idx="3">
                  <c:v>7.3830429445719457</c:v>
                </c:pt>
                <c:pt idx="4">
                  <c:v>6.5634179329313698</c:v>
                </c:pt>
                <c:pt idx="5">
                  <c:v>7.3768052307341625</c:v>
                </c:pt>
                <c:pt idx="6">
                  <c:v>6.9682407646914708</c:v>
                </c:pt>
                <c:pt idx="7">
                  <c:v>7.3298325062016652</c:v>
                </c:pt>
                <c:pt idx="8">
                  <c:v>7.4137055016307434</c:v>
                </c:pt>
                <c:pt idx="9">
                  <c:v>7.884516968362024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7C-4469-96D3-90EF1B841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928719"/>
        <c:axId val="1"/>
      </c:lineChart>
      <c:catAx>
        <c:axId val="11649287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7987327272163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4928719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40034674564757"/>
          <c:y val="0.13602454996155783"/>
          <c:w val="0.91931971806276502"/>
          <c:h val="0.27960603409422308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経年_プレゼン用!$AA$125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経年_プレゼン用!$W$127:$W$136</c:f>
              <c:numCache>
                <c:formatCode>General</c:formatCod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</c:numCache>
            </c:numRef>
          </c:cat>
          <c:val>
            <c:numRef>
              <c:f>経年_プレゼン用!$AA$127:$AA$136</c:f>
              <c:numCache>
                <c:formatCode>0.00_);[Red]\(0.00\)</c:formatCode>
                <c:ptCount val="10"/>
                <c:pt idx="0">
                  <c:v>5.5875000000000004</c:v>
                </c:pt>
                <c:pt idx="1">
                  <c:v>3.4799999999999995</c:v>
                </c:pt>
                <c:pt idx="2">
                  <c:v>1.7000000000000002</c:v>
                </c:pt>
                <c:pt idx="3">
                  <c:v>4.0400000000000009</c:v>
                </c:pt>
                <c:pt idx="4">
                  <c:v>4.0400000000000009</c:v>
                </c:pt>
                <c:pt idx="5">
                  <c:v>3.05</c:v>
                </c:pt>
                <c:pt idx="6">
                  <c:v>4.05</c:v>
                </c:pt>
                <c:pt idx="7">
                  <c:v>6.74</c:v>
                </c:pt>
                <c:pt idx="8">
                  <c:v>1.2696444444444446</c:v>
                </c:pt>
                <c:pt idx="9">
                  <c:v>1.5896730720713146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52-490A-A499-DEAD2B4382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932079"/>
        <c:axId val="1"/>
      </c:lineChart>
      <c:catAx>
        <c:axId val="116493207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088688455227E-3"/>
              <c:y val="0.3301890294016278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4932079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369170596794672"/>
          <c:y val="0.1410625944484212"/>
          <c:w val="0.98627816018410552"/>
          <c:h val="0.27456825472573498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経年_プレゼン用!$AB$125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経年_プレゼン用!$W$127:$W$136</c:f>
              <c:numCache>
                <c:formatCode>General</c:formatCod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</c:numCache>
            </c:numRef>
          </c:cat>
          <c:val>
            <c:numRef>
              <c:f>経年_プレゼン用!$AB$127:$AB$136</c:f>
              <c:numCache>
                <c:formatCode>0.00_);[Red]\(0.00\)</c:formatCode>
                <c:ptCount val="10"/>
                <c:pt idx="0">
                  <c:v>2.5000000000000001E-2</c:v>
                </c:pt>
                <c:pt idx="1">
                  <c:v>5.8800000000000005E-2</c:v>
                </c:pt>
                <c:pt idx="2">
                  <c:v>2.5000000000000005E-3</c:v>
                </c:pt>
                <c:pt idx="3">
                  <c:v>6.8000000000000019E-2</c:v>
                </c:pt>
                <c:pt idx="4">
                  <c:v>0</c:v>
                </c:pt>
                <c:pt idx="5">
                  <c:v>0.04</c:v>
                </c:pt>
                <c:pt idx="6">
                  <c:v>0.04</c:v>
                </c:pt>
                <c:pt idx="7">
                  <c:v>5.4000000000000006E-2</c:v>
                </c:pt>
                <c:pt idx="8">
                  <c:v>0.15298809523809523</c:v>
                </c:pt>
                <c:pt idx="9">
                  <c:v>0.12788787641527691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53-4E8A-8800-6175DF272F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926319"/>
        <c:axId val="1"/>
      </c:lineChart>
      <c:catAx>
        <c:axId val="11649263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0.2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088688455227E-3"/>
              <c:y val="0.3301890294016278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_);[Red]\(#,##0.0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4926319"/>
        <c:crosses val="autoZero"/>
        <c:crossBetween val="between"/>
        <c:majorUnit val="5.000000000000001E-2"/>
        <c:minorUnit val="2.0000000000000004E-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369170596794672"/>
          <c:y val="0.15617646279063602"/>
          <c:w val="0.98627816018410552"/>
          <c:h val="0.28968212306794983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経年_プレゼン用!$X$140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経年_プレゼン用!$W$142:$W$158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経年_プレゼン用!$X$142:$X$158</c:f>
              <c:numCache>
                <c:formatCode>0.00_);[Red]\(0.00\)</c:formatCode>
                <c:ptCount val="17"/>
                <c:pt idx="0">
                  <c:v>6.8493980479308236</c:v>
                </c:pt>
                <c:pt idx="1">
                  <c:v>6.7162963445296757</c:v>
                </c:pt>
                <c:pt idx="2">
                  <c:v>6.7508953623699934</c:v>
                </c:pt>
                <c:pt idx="3">
                  <c:v>7.1745671820696497</c:v>
                </c:pt>
                <c:pt idx="4">
                  <c:v>6.9371955904456337</c:v>
                </c:pt>
                <c:pt idx="5">
                  <c:v>6.8058006263600852</c:v>
                </c:pt>
                <c:pt idx="6">
                  <c:v>7.0907933308811124</c:v>
                </c:pt>
                <c:pt idx="7">
                  <c:v>7.1859843011304196</c:v>
                </c:pt>
                <c:pt idx="8">
                  <c:v>7.0424235209929344</c:v>
                </c:pt>
                <c:pt idx="9">
                  <c:v>7.0139852100170836</c:v>
                </c:pt>
                <c:pt idx="10">
                  <c:v>7.11292248457009</c:v>
                </c:pt>
                <c:pt idx="11">
                  <c:v>7.1098064486417343</c:v>
                </c:pt>
                <c:pt idx="12">
                  <c:v>7.1745158805445541</c:v>
                </c:pt>
                <c:pt idx="13">
                  <c:v>7.0638556216742163</c:v>
                </c:pt>
                <c:pt idx="14">
                  <c:v>7.1574106239751627</c:v>
                </c:pt>
                <c:pt idx="15">
                  <c:v>7.1122703070082061</c:v>
                </c:pt>
                <c:pt idx="16">
                  <c:v>7.0225536838394724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ED-494C-BCD7-4099CC72F5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935439"/>
        <c:axId val="1"/>
      </c:lineChart>
      <c:catAx>
        <c:axId val="116493543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7987327272163E-3"/>
              <c:y val="0.48525517643627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4935439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40034674564757"/>
          <c:y val="0.13636814337601738"/>
          <c:w val="0.91931971806276502"/>
          <c:h val="0.2803123094461677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経年_プレゼン用!$AA$140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経年_プレゼン用!$W$142:$W$158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経年_プレゼン用!$AA$142:$AA$158</c:f>
              <c:numCache>
                <c:formatCode>0.00_);[Red]\(0.00\)</c:formatCode>
                <c:ptCount val="17"/>
                <c:pt idx="0">
                  <c:v>4.6645833333333329</c:v>
                </c:pt>
                <c:pt idx="1">
                  <c:v>5.6254166666666663</c:v>
                </c:pt>
                <c:pt idx="2">
                  <c:v>5.1375000000000002</c:v>
                </c:pt>
                <c:pt idx="3">
                  <c:v>4.7937500000000002</c:v>
                </c:pt>
                <c:pt idx="4">
                  <c:v>5.7312500000000002</c:v>
                </c:pt>
                <c:pt idx="5">
                  <c:v>4.53</c:v>
                </c:pt>
                <c:pt idx="6">
                  <c:v>5.7675000000000001</c:v>
                </c:pt>
                <c:pt idx="7">
                  <c:v>5.3664166666666668</c:v>
                </c:pt>
                <c:pt idx="8">
                  <c:v>5.1773749999999996</c:v>
                </c:pt>
                <c:pt idx="9">
                  <c:v>4.5764166666666668</c:v>
                </c:pt>
                <c:pt idx="10">
                  <c:v>4.7726249999999997</c:v>
                </c:pt>
                <c:pt idx="11">
                  <c:v>4.6549999999999994</c:v>
                </c:pt>
                <c:pt idx="12">
                  <c:v>5.0187499999999998</c:v>
                </c:pt>
                <c:pt idx="13">
                  <c:v>4.6675000000000004</c:v>
                </c:pt>
                <c:pt idx="14">
                  <c:v>4.376666666666666</c:v>
                </c:pt>
                <c:pt idx="15">
                  <c:v>5.3674999999999997</c:v>
                </c:pt>
                <c:pt idx="16">
                  <c:v>5.3325000000000005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56-4C31-AB4A-34BAA09BB6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922479"/>
        <c:axId val="1"/>
      </c:lineChart>
      <c:catAx>
        <c:axId val="116492247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088688455227E-3"/>
              <c:y val="0.3301890294016278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4922479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369170596794672"/>
          <c:y val="0.14141864842652244"/>
          <c:w val="0.98627816018410552"/>
          <c:h val="0.27526127415891199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経年_プレゼン用!$AB$140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経年_プレゼン用!$W$142:$W$158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経年_プレゼン用!$AB$142:$AB$158</c:f>
              <c:numCache>
                <c:formatCode>0.00_);[Red]\(0.00\)</c:formatCode>
                <c:ptCount val="17"/>
                <c:pt idx="0">
                  <c:v>2.3107930416666669</c:v>
                </c:pt>
                <c:pt idx="1">
                  <c:v>2.0095833333333335</c:v>
                </c:pt>
                <c:pt idx="2">
                  <c:v>2.07375</c:v>
                </c:pt>
                <c:pt idx="3">
                  <c:v>1.87625</c:v>
                </c:pt>
                <c:pt idx="4">
                  <c:v>2.3725000000000001</c:v>
                </c:pt>
                <c:pt idx="5">
                  <c:v>2.1116666666666668</c:v>
                </c:pt>
                <c:pt idx="6">
                  <c:v>1.2237499999999999</c:v>
                </c:pt>
                <c:pt idx="7">
                  <c:v>1.7815833333333333</c:v>
                </c:pt>
                <c:pt idx="8">
                  <c:v>1.4700833333333332</c:v>
                </c:pt>
                <c:pt idx="9">
                  <c:v>1.0958749999999999</c:v>
                </c:pt>
                <c:pt idx="10">
                  <c:v>1.3379166666666666</c:v>
                </c:pt>
                <c:pt idx="11">
                  <c:v>1.31375</c:v>
                </c:pt>
                <c:pt idx="12">
                  <c:v>1.06125</c:v>
                </c:pt>
                <c:pt idx="13">
                  <c:v>1.2137499999999999</c:v>
                </c:pt>
                <c:pt idx="14">
                  <c:v>1.0599999999999998</c:v>
                </c:pt>
                <c:pt idx="15">
                  <c:v>1.3900000000000001</c:v>
                </c:pt>
                <c:pt idx="16">
                  <c:v>0.96624999999999994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D6-4E3E-8EB3-3537F3DCE0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941199"/>
        <c:axId val="1"/>
      </c:lineChart>
      <c:catAx>
        <c:axId val="116494119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088688455227E-3"/>
              <c:y val="0.3301890294016278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4941199"/>
        <c:crosses val="autoZero"/>
        <c:crossBetween val="between"/>
        <c:majorUnit val="1"/>
        <c:min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369170596794672"/>
          <c:y val="0.1565706938147883"/>
          <c:w val="0.98627816018410552"/>
          <c:h val="0.2904133195471778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経年_プレゼン用!$X$140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経年_プレゼン用!$W$142:$W$158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経年_プレゼン用!$X$388:$X$403</c:f>
              <c:numCache>
                <c:formatCode>0.00_);[Red]\(0.00\)</c:formatCode>
                <c:ptCount val="16"/>
                <c:pt idx="0">
                  <c:v>6.9207514680034432</c:v>
                </c:pt>
                <c:pt idx="1">
                  <c:v>6.8026176371748015</c:v>
                </c:pt>
                <c:pt idx="2">
                  <c:v>6.6508353065754005</c:v>
                </c:pt>
                <c:pt idx="3">
                  <c:v>6.9321448266601431</c:v>
                </c:pt>
                <c:pt idx="4">
                  <c:v>6.9950204603781589</c:v>
                </c:pt>
                <c:pt idx="5">
                  <c:v>6.9662204404899404</c:v>
                </c:pt>
                <c:pt idx="6">
                  <c:v>7.0877395878343368</c:v>
                </c:pt>
                <c:pt idx="7">
                  <c:v>6.991060830232489</c:v>
                </c:pt>
                <c:pt idx="8">
                  <c:v>7.0381632500941738</c:v>
                </c:pt>
                <c:pt idx="9">
                  <c:v>6.991113890857048</c:v>
                </c:pt>
                <c:pt idx="10">
                  <c:v>7.0625580837554836</c:v>
                </c:pt>
                <c:pt idx="11">
                  <c:v>6.9421142930781983</c:v>
                </c:pt>
                <c:pt idx="12">
                  <c:v>7.1103731308491014</c:v>
                </c:pt>
                <c:pt idx="13">
                  <c:v>7.0422581573373702</c:v>
                </c:pt>
                <c:pt idx="14">
                  <c:v>7.1347246931730055</c:v>
                </c:pt>
                <c:pt idx="15">
                  <c:v>7.0786799792421258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1B-4DD8-B832-394FEA350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943119"/>
        <c:axId val="1"/>
      </c:lineChart>
      <c:catAx>
        <c:axId val="11649431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6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7987327272163E-3"/>
              <c:y val="0.485255104173925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4943119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40034674564757"/>
          <c:y val="0.14096188418925512"/>
          <c:w val="0.91931971806276502"/>
          <c:h val="0.28192376837851024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経年_プレゼン用!$AA$140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経年_プレゼン用!$W$142:$W$158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経年_プレゼン用!$AA$388:$AA$403</c:f>
              <c:numCache>
                <c:formatCode>0.00_);[Red]\(0.00\)</c:formatCode>
                <c:ptCount val="16"/>
                <c:pt idx="0">
                  <c:v>5.668333333333333</c:v>
                </c:pt>
                <c:pt idx="1">
                  <c:v>7.0508333333333333</c:v>
                </c:pt>
                <c:pt idx="2">
                  <c:v>6.1637500000000003</c:v>
                </c:pt>
                <c:pt idx="3">
                  <c:v>6.2962500000000006</c:v>
                </c:pt>
                <c:pt idx="4">
                  <c:v>6.8375000000000004</c:v>
                </c:pt>
                <c:pt idx="5">
                  <c:v>6.1725000000000003</c:v>
                </c:pt>
                <c:pt idx="6">
                  <c:v>7.24</c:v>
                </c:pt>
                <c:pt idx="7">
                  <c:v>6.7803333333333331</c:v>
                </c:pt>
                <c:pt idx="8">
                  <c:v>6.4022916666666667</c:v>
                </c:pt>
                <c:pt idx="9">
                  <c:v>5.7017916666666668</c:v>
                </c:pt>
                <c:pt idx="10">
                  <c:v>6.1259583333333332</c:v>
                </c:pt>
                <c:pt idx="11">
                  <c:v>5.4875000000000007</c:v>
                </c:pt>
                <c:pt idx="12">
                  <c:v>6.2287499999999998</c:v>
                </c:pt>
                <c:pt idx="13">
                  <c:v>5.7512499999999998</c:v>
                </c:pt>
                <c:pt idx="14">
                  <c:v>5.4947499999999998</c:v>
                </c:pt>
                <c:pt idx="15">
                  <c:v>6.1225000000000005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25-463E-94F0-7F7C05484A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0780463"/>
        <c:axId val="1"/>
      </c:lineChart>
      <c:catAx>
        <c:axId val="116078046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088688455227E-3"/>
              <c:y val="0.3301891157410633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0780463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369170596794672"/>
          <c:y val="0.14362176851787331"/>
          <c:w val="0.98627816018410552"/>
          <c:h val="0.27394523029754025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経年_プレゼン用!$AB$140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経年_プレゼン用!$W$142:$W$158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経年_プレゼン用!$AB$388:$AB$403</c:f>
              <c:numCache>
                <c:formatCode>0.00_);[Red]\(0.00\)</c:formatCode>
                <c:ptCount val="16"/>
                <c:pt idx="0">
                  <c:v>2.1946079166666665</c:v>
                </c:pt>
                <c:pt idx="1">
                  <c:v>2.7470833333333333</c:v>
                </c:pt>
                <c:pt idx="2">
                  <c:v>2.5350000000000001</c:v>
                </c:pt>
                <c:pt idx="3">
                  <c:v>2.0674999999999999</c:v>
                </c:pt>
                <c:pt idx="4">
                  <c:v>2.7875000000000001</c:v>
                </c:pt>
                <c:pt idx="5">
                  <c:v>2.4375</c:v>
                </c:pt>
                <c:pt idx="6">
                  <c:v>2.4375</c:v>
                </c:pt>
                <c:pt idx="7">
                  <c:v>2.2897500000000002</c:v>
                </c:pt>
                <c:pt idx="8">
                  <c:v>2.1370416666666667</c:v>
                </c:pt>
                <c:pt idx="9">
                  <c:v>1.5511249999999999</c:v>
                </c:pt>
                <c:pt idx="10">
                  <c:v>2.1144166666666666</c:v>
                </c:pt>
                <c:pt idx="11">
                  <c:v>1.8512500000000001</c:v>
                </c:pt>
                <c:pt idx="12">
                  <c:v>1.4950000000000001</c:v>
                </c:pt>
                <c:pt idx="13">
                  <c:v>1.6075000000000002</c:v>
                </c:pt>
                <c:pt idx="14">
                  <c:v>1.3612083333333334</c:v>
                </c:pt>
                <c:pt idx="15">
                  <c:v>1.35375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23-4D92-988F-E9BEC641A6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6042351"/>
        <c:axId val="1"/>
      </c:lineChart>
      <c:catAx>
        <c:axId val="116604235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088688455227E-3"/>
              <c:y val="0.3301891157410633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6042351"/>
        <c:crosses val="autoZero"/>
        <c:crossBetween val="between"/>
        <c:majorUnit val="1"/>
        <c:minorUnit val="1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369170596794672"/>
          <c:y val="0.16223928646087379"/>
          <c:w val="0.98627816018410552"/>
          <c:h val="0.29256274824054074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94385796053776"/>
          <c:y val="0.14961018418953137"/>
          <c:w val="0.75500220144783592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経年_プレゼン用!$X$198</c:f>
              <c:strCache>
                <c:ptCount val="1"/>
                <c:pt idx="0">
                  <c:v>pH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経年_プレゼン用!$W$186:$W$194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経年_プレゼン用!$X$186:$X$194</c:f>
              <c:numCache>
                <c:formatCode>0.00_);[Red]\(0.00\)</c:formatCode>
                <c:ptCount val="9"/>
                <c:pt idx="0">
                  <c:v>7.5509666378137421</c:v>
                </c:pt>
                <c:pt idx="5">
                  <c:v>7.1796095970442897</c:v>
                </c:pt>
                <c:pt idx="7">
                  <c:v>7.2026448752861016</c:v>
                </c:pt>
                <c:pt idx="8">
                  <c:v>7.5372990202030996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AF-4C8A-8ED7-E828A31C40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920079"/>
        <c:axId val="1"/>
      </c:lineChart>
      <c:catAx>
        <c:axId val="116492007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"/>
          <c:min val="7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7511873931871E-3"/>
              <c:y val="0.4852550737495841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4920079"/>
        <c:crosses val="autoZero"/>
        <c:crossBetween val="between"/>
        <c:maj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2602283569414006"/>
          <c:y val="0.14248502827991572"/>
          <c:w val="0.9220290007024754"/>
          <c:h val="0.28233142952201395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32"/>
          <c:y val="0.14961018418953137"/>
          <c:w val="0.76020376191597638"/>
          <c:h val="0.67054535363696277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経年_プレゼン用!$AA$198</c:f>
              <c:strCache>
                <c:ptCount val="1"/>
                <c:pt idx="0">
                  <c:v>SO42-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経年_プレゼン用!$W$186:$W$194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経年_プレゼン用!$AA$186:$AA$194</c:f>
              <c:numCache>
                <c:formatCode>0.00_);[Red]\(0.00\)</c:formatCode>
                <c:ptCount val="9"/>
                <c:pt idx="0">
                  <c:v>1.825</c:v>
                </c:pt>
                <c:pt idx="7">
                  <c:v>2.6100000000000003</c:v>
                </c:pt>
                <c:pt idx="8">
                  <c:v>3.7574999999999998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12-4308-A772-AA576E8A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923919"/>
        <c:axId val="1"/>
      </c:lineChart>
      <c:catAx>
        <c:axId val="11649239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SO</a:t>
                </a:r>
                <a:r>
                  <a:rPr lang="en-US" altLang="ja-JP" sz="1200" b="1" i="0" baseline="-25000"/>
                  <a:t>4</a:t>
                </a:r>
                <a:r>
                  <a:rPr lang="en-US" altLang="ja-JP" sz="1200" b="1" i="0" baseline="30000"/>
                  <a:t>2-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605366073582E-3"/>
              <c:y val="0.3301890872795830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4923919"/>
        <c:crosses val="autoZero"/>
        <c:crossBetween val="between"/>
        <c:majorUnit val="2"/>
        <c:minorUnit val="2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6601780303427451"/>
          <c:y val="0.14248502827991572"/>
          <c:w val="0.98603101376642166"/>
          <c:h val="0.27177692137074416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74229749239751"/>
          <c:y val="0.14961018418953145"/>
          <c:w val="0.76020376191597638"/>
          <c:h val="0.67054535363696299"/>
        </c:manualLayout>
      </c:layout>
      <c:lineChart>
        <c:grouping val="standard"/>
        <c:varyColors val="0"/>
        <c:ser>
          <c:idx val="0"/>
          <c:order val="0"/>
          <c:tx>
            <c:strRef>
              <c:f>経年_プレゼン用!$AB$198</c:f>
              <c:strCache>
                <c:ptCount val="1"/>
                <c:pt idx="0">
                  <c:v>NO3-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経年_プレゼン用!$W$186:$W$194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経年_プレゼン用!$AB$186:$AB$194</c:f>
              <c:numCache>
                <c:formatCode>0.00_);[Red]\(0.00\)</c:formatCode>
                <c:ptCount val="9"/>
                <c:pt idx="0">
                  <c:v>0.64999999999999991</c:v>
                </c:pt>
                <c:pt idx="7">
                  <c:v>2.2499999999999999E-2</c:v>
                </c:pt>
                <c:pt idx="8">
                  <c:v>0.01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0F-440C-B4FF-4A0D7FF069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915279"/>
        <c:axId val="1"/>
      </c:lineChart>
      <c:catAx>
        <c:axId val="116491527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.5"/>
        </c:scaling>
        <c:delete val="0"/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baseline="0"/>
                  <a:t>NO</a:t>
                </a:r>
                <a:r>
                  <a:rPr lang="en-US" altLang="ja-JP" sz="1200" b="1" i="0" baseline="-25000"/>
                  <a:t>3</a:t>
                </a:r>
                <a:r>
                  <a:rPr lang="en-US" altLang="ja-JP" sz="1200" b="1" i="0" baseline="30000"/>
                  <a:t>-</a:t>
                </a:r>
                <a:r>
                  <a:rPr lang="en-US" altLang="ja-JP" sz="1200" b="1" i="0" baseline="0"/>
                  <a:t>（mg/L）</a:t>
                </a:r>
                <a:endParaRPr lang="ja-JP" altLang="ja-JP" sz="1200"/>
              </a:p>
            </c:rich>
          </c:tx>
          <c:layout>
            <c:manualLayout>
              <c:xMode val="edge"/>
              <c:yMode val="edge"/>
              <c:x val="1.000621632822213E-3"/>
              <c:y val="0.3301890872795830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4915279"/>
        <c:crosses val="autoZero"/>
        <c:crossBetween val="between"/>
        <c:majorUnit val="0.5"/>
        <c:minorUnit val="0.5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7116576875259017"/>
          <c:y val="0.16095541754463791"/>
          <c:w val="0.98619975134687121"/>
          <c:h val="0.29024731063546633"/>
        </c:manualLayout>
      </c:layout>
      <c:overlay val="1"/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40" b="1" i="0" u="none" strike="noStrike" baseline="0"/>
              <a:t>Ca</a:t>
            </a:r>
            <a:r>
              <a:rPr lang="en-US" altLang="ja-JP" sz="1440" b="1" i="0" u="none" strike="noStrike" baseline="30000"/>
              <a:t>2+</a:t>
            </a:r>
            <a:r>
              <a:rPr lang="ja-JP" altLang="en-US" sz="1440" b="1" i="0" u="none" strike="noStrike" baseline="0"/>
              <a:t>の経年</a:t>
            </a:r>
            <a:r>
              <a:rPr lang="ja-JP" altLang="ja-JP" sz="1440" b="1" i="0" u="none" strike="noStrike" baseline="0"/>
              <a:t>変化</a:t>
            </a:r>
            <a:endParaRPr lang="ja-JP" altLang="en-US"/>
          </a:p>
        </c:rich>
      </c:tx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spPr>
            <a:ln w="12700">
              <a:noFill/>
              <a:prstDash val="solid"/>
            </a:ln>
          </c:spPr>
          <c:marker>
            <c:symbol val="square"/>
            <c:size val="7"/>
            <c:spPr>
              <a:solidFill>
                <a:srgbClr val="000000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'伊自良湖(表層)経年_ﾌﾟﾚｾﾞﾝ用'!$V$18:$EB$18</c:f>
              <c:numCache>
                <c:formatCode>0.00_ </c:formatCode>
                <c:ptCount val="111"/>
                <c:pt idx="0">
                  <c:v>1.99</c:v>
                </c:pt>
                <c:pt idx="1">
                  <c:v>2.06</c:v>
                </c:pt>
                <c:pt idx="2">
                  <c:v>2.08</c:v>
                </c:pt>
                <c:pt idx="3">
                  <c:v>1.35</c:v>
                </c:pt>
                <c:pt idx="4">
                  <c:v>1.69</c:v>
                </c:pt>
                <c:pt idx="5">
                  <c:v>2.34</c:v>
                </c:pt>
                <c:pt idx="6">
                  <c:v>1.72</c:v>
                </c:pt>
                <c:pt idx="7" formatCode="0.00_);[Red]\(0.00\)">
                  <c:v>2.1800000000000002</c:v>
                </c:pt>
                <c:pt idx="8">
                  <c:v>2.17</c:v>
                </c:pt>
                <c:pt idx="9">
                  <c:v>2.16</c:v>
                </c:pt>
                <c:pt idx="10">
                  <c:v>2.44</c:v>
                </c:pt>
                <c:pt idx="11">
                  <c:v>2.44</c:v>
                </c:pt>
                <c:pt idx="12">
                  <c:v>1.89</c:v>
                </c:pt>
                <c:pt idx="13">
                  <c:v>2.36</c:v>
                </c:pt>
                <c:pt idx="14">
                  <c:v>2.82</c:v>
                </c:pt>
                <c:pt idx="15" formatCode="0.00_);[Red]\(0.00\)">
                  <c:v>2.78</c:v>
                </c:pt>
                <c:pt idx="16">
                  <c:v>2.67</c:v>
                </c:pt>
                <c:pt idx="17">
                  <c:v>2.81</c:v>
                </c:pt>
                <c:pt idx="18">
                  <c:v>3.06</c:v>
                </c:pt>
                <c:pt idx="19">
                  <c:v>3.07</c:v>
                </c:pt>
                <c:pt idx="20">
                  <c:v>2.2400000000000002</c:v>
                </c:pt>
                <c:pt idx="21">
                  <c:v>3.18</c:v>
                </c:pt>
                <c:pt idx="22">
                  <c:v>2.37</c:v>
                </c:pt>
                <c:pt idx="23" formatCode="0.00_);[Red]\(0.00\)">
                  <c:v>1.55</c:v>
                </c:pt>
                <c:pt idx="24">
                  <c:v>2.9</c:v>
                </c:pt>
                <c:pt idx="25">
                  <c:v>3.54</c:v>
                </c:pt>
                <c:pt idx="26">
                  <c:v>2.69</c:v>
                </c:pt>
                <c:pt idx="27">
                  <c:v>4.6399999999999997</c:v>
                </c:pt>
                <c:pt idx="28">
                  <c:v>2.74</c:v>
                </c:pt>
                <c:pt idx="29">
                  <c:v>5.08</c:v>
                </c:pt>
                <c:pt idx="30">
                  <c:v>9.36</c:v>
                </c:pt>
                <c:pt idx="31" formatCode="0.00_);[Red]\(0.00\)">
                  <c:v>8.0399999999999991</c:v>
                </c:pt>
                <c:pt idx="32">
                  <c:v>6.67</c:v>
                </c:pt>
                <c:pt idx="33">
                  <c:v>7.62</c:v>
                </c:pt>
                <c:pt idx="34">
                  <c:v>6.18</c:v>
                </c:pt>
                <c:pt idx="35">
                  <c:v>3.54</c:v>
                </c:pt>
                <c:pt idx="36">
                  <c:v>3.04</c:v>
                </c:pt>
                <c:pt idx="37">
                  <c:v>4.0999999999999996</c:v>
                </c:pt>
                <c:pt idx="38">
                  <c:v>2.96</c:v>
                </c:pt>
                <c:pt idx="39">
                  <c:v>3.04</c:v>
                </c:pt>
                <c:pt idx="40">
                  <c:v>3.26</c:v>
                </c:pt>
                <c:pt idx="41">
                  <c:v>3.57</c:v>
                </c:pt>
                <c:pt idx="42">
                  <c:v>3.94</c:v>
                </c:pt>
                <c:pt idx="43">
                  <c:v>3.2</c:v>
                </c:pt>
                <c:pt idx="44">
                  <c:v>3.33</c:v>
                </c:pt>
                <c:pt idx="45">
                  <c:v>3.8</c:v>
                </c:pt>
                <c:pt idx="46" formatCode="0.00_);[Red]\(0.00\)">
                  <c:v>3.31</c:v>
                </c:pt>
                <c:pt idx="47" formatCode="0.00_);[Red]\(0.00\)">
                  <c:v>3.55</c:v>
                </c:pt>
                <c:pt idx="48" formatCode="0.00_);[Red]\(0.00\)">
                  <c:v>2.8</c:v>
                </c:pt>
                <c:pt idx="49" formatCode="0.00_);[Red]\(0.00\)">
                  <c:v>3.14</c:v>
                </c:pt>
                <c:pt idx="50" formatCode="0.00_);[Red]\(0.00\)">
                  <c:v>3.26</c:v>
                </c:pt>
                <c:pt idx="51" formatCode="0.00_);[Red]\(0.00\)">
                  <c:v>3.1916666666666669</c:v>
                </c:pt>
                <c:pt idx="52" formatCode="0.00_);[Red]\(0.00\)">
                  <c:v>3.5766666666666662</c:v>
                </c:pt>
                <c:pt idx="53" formatCode="0.00_);[Red]\(0.00\)">
                  <c:v>4.05</c:v>
                </c:pt>
                <c:pt idx="54" formatCode="0.00_);[Red]\(0.00\)">
                  <c:v>3.2216666666666667</c:v>
                </c:pt>
                <c:pt idx="55" formatCode="0.00_);[Red]\(0.00\)">
                  <c:v>3.1383333333333328</c:v>
                </c:pt>
                <c:pt idx="56" formatCode="0.00_);[Red]\(0.00\)">
                  <c:v>3.5766666666666671</c:v>
                </c:pt>
                <c:pt idx="57" formatCode="0.00_);[Red]\(0.00\)">
                  <c:v>3.7133333333333334</c:v>
                </c:pt>
                <c:pt idx="58" formatCode="0.00_);[Red]\(0.00\)">
                  <c:v>3.1233333333333335</c:v>
                </c:pt>
                <c:pt idx="59" formatCode="0.00_);[Red]\(0.00\)">
                  <c:v>2.86</c:v>
                </c:pt>
                <c:pt idx="60" formatCode="0.00_);[Red]\(0.00\)">
                  <c:v>2.4300000000000002</c:v>
                </c:pt>
                <c:pt idx="61" formatCode="0.00_);[Red]\(0.00\)">
                  <c:v>3.24</c:v>
                </c:pt>
                <c:pt idx="62" formatCode="0.00_);[Red]\(0.00\)">
                  <c:v>3.24</c:v>
                </c:pt>
                <c:pt idx="63" formatCode="0.00_);[Red]\(0.00\)">
                  <c:v>2.4849999999999999</c:v>
                </c:pt>
                <c:pt idx="64" formatCode="0.00_);[Red]\(0.00\)">
                  <c:v>2.63</c:v>
                </c:pt>
                <c:pt idx="65" formatCode="0.00_);[Red]\(0.00\)">
                  <c:v>2.7149999999999999</c:v>
                </c:pt>
                <c:pt idx="66" formatCode="0.00_);[Red]\(0.00\)">
                  <c:v>3</c:v>
                </c:pt>
                <c:pt idx="67" formatCode="0.00_);[Red]\(0.00\)">
                  <c:v>3.2149999999999999</c:v>
                </c:pt>
                <c:pt idx="68" formatCode="0.00_);[Red]\(0.00\)">
                  <c:v>3.66</c:v>
                </c:pt>
                <c:pt idx="69" formatCode="0.00_);[Red]\(0.00\)">
                  <c:v>3.37</c:v>
                </c:pt>
                <c:pt idx="70" formatCode="0.00_);[Red]\(0.00\)">
                  <c:v>2.82</c:v>
                </c:pt>
                <c:pt idx="71" formatCode="0.00_);[Red]\(0.00\)">
                  <c:v>2.3199999999999998</c:v>
                </c:pt>
                <c:pt idx="72" formatCode="0.00_);[Red]\(0.00\)">
                  <c:v>3.085</c:v>
                </c:pt>
                <c:pt idx="73" formatCode="0.00_);[Red]\(0.00\)">
                  <c:v>3</c:v>
                </c:pt>
                <c:pt idx="75" formatCode="0.00_);[Red]\(0.00\)">
                  <c:v>3.39</c:v>
                </c:pt>
                <c:pt idx="76" formatCode="0.00_);[Red]\(0.00\)">
                  <c:v>3.12</c:v>
                </c:pt>
                <c:pt idx="77" formatCode="0.00_);[Red]\(0.00\)">
                  <c:v>3.895</c:v>
                </c:pt>
                <c:pt idx="78" formatCode="0.00_);[Red]\(0.00\)">
                  <c:v>3.875</c:v>
                </c:pt>
                <c:pt idx="79" formatCode="0.00_);[Red]\(0.00\)">
                  <c:v>3.0986666666666669</c:v>
                </c:pt>
                <c:pt idx="80" formatCode="0.00_);[Red]\(0.00\)">
                  <c:v>2.733166666666667</c:v>
                </c:pt>
                <c:pt idx="81" formatCode="0.00_);[Red]\(0.00\)">
                  <c:v>3.3449999999999998</c:v>
                </c:pt>
                <c:pt idx="82" formatCode="0.00_);[Red]\(0.00\)">
                  <c:v>3.801333333333333</c:v>
                </c:pt>
                <c:pt idx="83" formatCode="0.00_);[Red]\(0.00\)">
                  <c:v>2.9764999999999997</c:v>
                </c:pt>
                <c:pt idx="84" formatCode="0.00_);[Red]\(0.00\)">
                  <c:v>2.6498333333333335</c:v>
                </c:pt>
                <c:pt idx="85" formatCode="0.00_);[Red]\(0.00\)">
                  <c:v>3.0943333333333332</c:v>
                </c:pt>
                <c:pt idx="86" formatCode="0.00_);[Red]\(0.00\)">
                  <c:v>3.3943333333333334</c:v>
                </c:pt>
                <c:pt idx="87" formatCode="0.00_);[Red]\(0.00\)">
                  <c:v>2.5338333333333334</c:v>
                </c:pt>
                <c:pt idx="88" formatCode="0.00_);[Red]\(0.00\)">
                  <c:v>2.1621666666666663</c:v>
                </c:pt>
                <c:pt idx="89" formatCode="0.00_);[Red]\(0.00\)">
                  <c:v>2.7285000000000004</c:v>
                </c:pt>
                <c:pt idx="90" formatCode="0.00_);[Red]\(0.00\)">
                  <c:v>3.0075000000000003</c:v>
                </c:pt>
                <c:pt idx="91" formatCode="0.00_);[Red]\(0.00\)">
                  <c:v>3.218</c:v>
                </c:pt>
                <c:pt idx="92" formatCode="0.00_);[Red]\(0.00\)">
                  <c:v>2.684166666666667</c:v>
                </c:pt>
                <c:pt idx="93" formatCode="0.00_);[Red]\(0.00\)">
                  <c:v>2.7030000000000003</c:v>
                </c:pt>
                <c:pt idx="94" formatCode="0.00_);[Red]\(0.00\)">
                  <c:v>3.5979999999999999</c:v>
                </c:pt>
                <c:pt idx="95" formatCode="0.00_);[Red]\(0.00\)">
                  <c:v>2.66</c:v>
                </c:pt>
                <c:pt idx="96" formatCode="0.00_);[Red]\(0.00\)">
                  <c:v>2.3849999999999998</c:v>
                </c:pt>
                <c:pt idx="97" formatCode="0.00_);[Red]\(0.00\)">
                  <c:v>2.6950000000000003</c:v>
                </c:pt>
                <c:pt idx="98" formatCode="0.00_);[Red]\(0.00\)">
                  <c:v>3.3899999999999997</c:v>
                </c:pt>
                <c:pt idx="99" formatCode="0.00_);[Red]\(0.00\)">
                  <c:v>2.9050000000000002</c:v>
                </c:pt>
                <c:pt idx="100" formatCode="0.00_);[Red]\(0.00\)">
                  <c:v>2.4249999999999998</c:v>
                </c:pt>
                <c:pt idx="101" formatCode="0.00_);[Red]\(0.00\)">
                  <c:v>2.58</c:v>
                </c:pt>
                <c:pt idx="102" formatCode="0.00_);[Red]\(0.00\)">
                  <c:v>3.0249999999999999</c:v>
                </c:pt>
                <c:pt idx="103" formatCode="0.00_);[Red]\(0.00\)">
                  <c:v>2.5049999999999999</c:v>
                </c:pt>
                <c:pt idx="104" formatCode="0.00_);[Red]\(0.00\)">
                  <c:v>2.0099999999999998</c:v>
                </c:pt>
                <c:pt idx="105" formatCode="0.00_);[Red]\(0.00\)">
                  <c:v>2.38</c:v>
                </c:pt>
                <c:pt idx="106" formatCode="0.00_);[Red]\(0.00\)">
                  <c:v>2.4500000000000002</c:v>
                </c:pt>
                <c:pt idx="107" formatCode="0.00_);[Red]\(0.00\)">
                  <c:v>2.415</c:v>
                </c:pt>
                <c:pt idx="108" formatCode="0.00_);[Red]\(0.00\)">
                  <c:v>1.8250000000000002</c:v>
                </c:pt>
                <c:pt idx="109" formatCode="0.00_);[Red]\(0.00\)">
                  <c:v>2.11</c:v>
                </c:pt>
                <c:pt idx="110" formatCode="0.00_);[Red]\(0.00\)">
                  <c:v>2.3650000000000002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3D-4CD2-8814-D6DD6331F6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6224335"/>
        <c:axId val="1"/>
      </c:lineChart>
      <c:dateAx>
        <c:axId val="197622433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u="none" strike="noStrike" baseline="0"/>
                  <a:t>Ca</a:t>
                </a:r>
                <a:r>
                  <a:rPr lang="en-US" altLang="ja-JP" sz="1200" b="1" i="0" u="none" strike="noStrike" baseline="30000"/>
                  <a:t>2+</a:t>
                </a:r>
                <a:r>
                  <a:rPr lang="en-US" altLang="en-US"/>
                  <a:t>(mg/L)</a:t>
                </a:r>
              </a:p>
            </c:rich>
          </c:tx>
          <c:layout>
            <c:manualLayout>
              <c:xMode val="edge"/>
              <c:yMode val="edge"/>
              <c:x val="4.7327638421855092E-4"/>
              <c:y val="0.37777892085097403"/>
            </c:manualLayout>
          </c:layout>
          <c:overlay val="0"/>
          <c:spPr>
            <a:noFill/>
            <a:ln w="25400">
              <a:noFill/>
            </a:ln>
          </c:spPr>
        </c:title>
        <c:numFmt formatCode="0.00_ 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976224335"/>
        <c:crosses val="autoZero"/>
        <c:crossBetween val="between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1" i="0"/>
              <a:t>Mg</a:t>
            </a:r>
            <a:r>
              <a:rPr lang="en-US" altLang="ja-JP" sz="1400" b="1" i="0" baseline="30000"/>
              <a:t>2+</a:t>
            </a:r>
            <a:r>
              <a:rPr lang="ja-JP" altLang="en-US" sz="1400" b="1" i="0"/>
              <a:t>の経年変化</a:t>
            </a:r>
            <a:endParaRPr lang="ja-JP" altLang="ja-JP" sz="1400"/>
          </a:p>
        </c:rich>
      </c:tx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spPr>
            <a:ln w="12700">
              <a:noFill/>
              <a:prstDash val="solid"/>
            </a:ln>
          </c:spPr>
          <c:marker>
            <c:symbol val="diamond"/>
            <c:size val="7"/>
            <c:spPr>
              <a:solidFill>
                <a:srgbClr val="C0C0C0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'伊自良湖(表層)経年_ﾌﾟﾚｾﾞﾝ用'!$V$19:$EB$19</c:f>
              <c:numCache>
                <c:formatCode>0.00_ </c:formatCode>
                <c:ptCount val="111"/>
                <c:pt idx="0">
                  <c:v>1.1599999999999999</c:v>
                </c:pt>
                <c:pt idx="1">
                  <c:v>1.21</c:v>
                </c:pt>
                <c:pt idx="2">
                  <c:v>1.27</c:v>
                </c:pt>
                <c:pt idx="3">
                  <c:v>1.19</c:v>
                </c:pt>
                <c:pt idx="4">
                  <c:v>0.96</c:v>
                </c:pt>
                <c:pt idx="5">
                  <c:v>1.1399999999999999</c:v>
                </c:pt>
                <c:pt idx="6">
                  <c:v>1.1100000000000001</c:v>
                </c:pt>
                <c:pt idx="7" formatCode="0.00_);[Red]\(0.00\)">
                  <c:v>1.1499999999999999</c:v>
                </c:pt>
                <c:pt idx="8">
                  <c:v>1.1100000000000001</c:v>
                </c:pt>
                <c:pt idx="9">
                  <c:v>1.1200000000000001</c:v>
                </c:pt>
                <c:pt idx="10">
                  <c:v>1.1399999999999999</c:v>
                </c:pt>
                <c:pt idx="11">
                  <c:v>1.1499999999999999</c:v>
                </c:pt>
                <c:pt idx="12">
                  <c:v>0.97</c:v>
                </c:pt>
                <c:pt idx="13">
                  <c:v>1.17</c:v>
                </c:pt>
                <c:pt idx="14">
                  <c:v>1.29</c:v>
                </c:pt>
                <c:pt idx="15" formatCode="0.00_);[Red]\(0.00\)">
                  <c:v>1.41</c:v>
                </c:pt>
                <c:pt idx="16">
                  <c:v>1.34</c:v>
                </c:pt>
                <c:pt idx="17">
                  <c:v>1.31</c:v>
                </c:pt>
                <c:pt idx="18">
                  <c:v>1.37</c:v>
                </c:pt>
                <c:pt idx="19">
                  <c:v>1.43</c:v>
                </c:pt>
                <c:pt idx="20">
                  <c:v>1.21</c:v>
                </c:pt>
                <c:pt idx="21">
                  <c:v>1.45</c:v>
                </c:pt>
                <c:pt idx="22">
                  <c:v>1.48</c:v>
                </c:pt>
                <c:pt idx="23" formatCode="0.00_);[Red]\(0.00\)">
                  <c:v>1.45</c:v>
                </c:pt>
                <c:pt idx="24">
                  <c:v>1.48</c:v>
                </c:pt>
                <c:pt idx="25">
                  <c:v>1.29</c:v>
                </c:pt>
                <c:pt idx="26">
                  <c:v>1.48</c:v>
                </c:pt>
                <c:pt idx="27">
                  <c:v>1.27</c:v>
                </c:pt>
                <c:pt idx="28">
                  <c:v>1.27</c:v>
                </c:pt>
                <c:pt idx="29">
                  <c:v>1.7</c:v>
                </c:pt>
                <c:pt idx="30">
                  <c:v>1.65</c:v>
                </c:pt>
                <c:pt idx="31" formatCode="0.00_);[Red]\(0.00\)">
                  <c:v>1.66</c:v>
                </c:pt>
                <c:pt idx="32">
                  <c:v>1.54</c:v>
                </c:pt>
                <c:pt idx="33">
                  <c:v>1.56</c:v>
                </c:pt>
                <c:pt idx="34">
                  <c:v>1.71</c:v>
                </c:pt>
                <c:pt idx="35">
                  <c:v>1.41</c:v>
                </c:pt>
                <c:pt idx="36">
                  <c:v>1.26</c:v>
                </c:pt>
                <c:pt idx="37">
                  <c:v>1.45</c:v>
                </c:pt>
                <c:pt idx="38">
                  <c:v>1.31</c:v>
                </c:pt>
                <c:pt idx="39">
                  <c:v>1.27</c:v>
                </c:pt>
                <c:pt idx="40">
                  <c:v>1.28</c:v>
                </c:pt>
                <c:pt idx="41">
                  <c:v>1.38</c:v>
                </c:pt>
                <c:pt idx="42">
                  <c:v>1.41</c:v>
                </c:pt>
                <c:pt idx="43">
                  <c:v>1.38</c:v>
                </c:pt>
                <c:pt idx="44">
                  <c:v>1.42</c:v>
                </c:pt>
                <c:pt idx="45">
                  <c:v>1.34</c:v>
                </c:pt>
                <c:pt idx="46" formatCode="0.00_);[Red]\(0.00\)">
                  <c:v>1.38</c:v>
                </c:pt>
                <c:pt idx="47" formatCode="0.00_);[Red]\(0.00\)">
                  <c:v>1.54</c:v>
                </c:pt>
                <c:pt idx="48" formatCode="0.00_);[Red]\(0.00\)">
                  <c:v>1.58</c:v>
                </c:pt>
                <c:pt idx="49" formatCode="0.00_);[Red]\(0.00\)">
                  <c:v>1.65</c:v>
                </c:pt>
                <c:pt idx="50" formatCode="0.00_);[Red]\(0.00\)">
                  <c:v>1.62</c:v>
                </c:pt>
                <c:pt idx="51" formatCode="0.00_);[Red]\(0.00\)">
                  <c:v>1.5083333333333333</c:v>
                </c:pt>
                <c:pt idx="52" formatCode="0.00_);[Red]\(0.00\)">
                  <c:v>1.7066666666666666</c:v>
                </c:pt>
                <c:pt idx="53" formatCode="0.00_);[Red]\(0.00\)">
                  <c:v>1.64</c:v>
                </c:pt>
                <c:pt idx="54" formatCode="0.00_);[Red]\(0.00\)">
                  <c:v>1.5683333333333334</c:v>
                </c:pt>
                <c:pt idx="55" formatCode="0.00_);[Red]\(0.00\)">
                  <c:v>1.3033333333333332</c:v>
                </c:pt>
                <c:pt idx="56" formatCode="0.00_);[Red]\(0.00\)">
                  <c:v>1.4316666666666666</c:v>
                </c:pt>
                <c:pt idx="57" formatCode="0.00_);[Red]\(0.00\)">
                  <c:v>1.4333333333333331</c:v>
                </c:pt>
                <c:pt idx="58" formatCode="0.00_);[Red]\(0.00\)">
                  <c:v>1.32</c:v>
                </c:pt>
                <c:pt idx="59" formatCode="0.00_);[Red]\(0.00\)">
                  <c:v>1.36</c:v>
                </c:pt>
                <c:pt idx="60" formatCode="0.00_);[Red]\(0.00\)">
                  <c:v>1.2450000000000001</c:v>
                </c:pt>
                <c:pt idx="61" formatCode="0.00_);[Red]\(0.00\)">
                  <c:v>1.42</c:v>
                </c:pt>
                <c:pt idx="62" formatCode="0.00_);[Red]\(0.00\)">
                  <c:v>1.425</c:v>
                </c:pt>
                <c:pt idx="63" formatCode="0.00_);[Red]\(0.00\)">
                  <c:v>1.2150000000000001</c:v>
                </c:pt>
                <c:pt idx="64" formatCode="0.00_);[Red]\(0.00\)">
                  <c:v>1.2</c:v>
                </c:pt>
                <c:pt idx="65" formatCode="0.00_);[Red]\(0.00\)">
                  <c:v>1.2150000000000001</c:v>
                </c:pt>
                <c:pt idx="66" formatCode="0.00_);[Red]\(0.00\)">
                  <c:v>1.3</c:v>
                </c:pt>
                <c:pt idx="67" formatCode="0.00_);[Red]\(0.00\)">
                  <c:v>1.39</c:v>
                </c:pt>
                <c:pt idx="68" formatCode="0.00_);[Red]\(0.00\)">
                  <c:v>1.655</c:v>
                </c:pt>
                <c:pt idx="69" formatCode="0.00_);[Red]\(0.00\)">
                  <c:v>1.415</c:v>
                </c:pt>
                <c:pt idx="70" formatCode="0.00_);[Red]\(0.00\)">
                  <c:v>1.23</c:v>
                </c:pt>
                <c:pt idx="71" formatCode="0.00_);[Red]\(0.00\)">
                  <c:v>1.1100000000000001</c:v>
                </c:pt>
                <c:pt idx="72" formatCode="0.00_);[Red]\(0.00\)">
                  <c:v>1.22</c:v>
                </c:pt>
                <c:pt idx="73" formatCode="0.00_);[Red]\(0.00\)">
                  <c:v>1.36</c:v>
                </c:pt>
                <c:pt idx="75" formatCode="0.00_);[Red]\(0.00\)">
                  <c:v>1.4849999999999999</c:v>
                </c:pt>
                <c:pt idx="76" formatCode="0.00_);[Red]\(0.00\)">
                  <c:v>1.34</c:v>
                </c:pt>
                <c:pt idx="77" formatCode="0.00_);[Red]\(0.00\)">
                  <c:v>1.5049999999999999</c:v>
                </c:pt>
                <c:pt idx="78" formatCode="0.00_);[Red]\(0.00\)">
                  <c:v>1.49</c:v>
                </c:pt>
                <c:pt idx="79" formatCode="0.00_);[Red]\(0.00\)">
                  <c:v>1.4441666666666668</c:v>
                </c:pt>
                <c:pt idx="80" formatCode="0.00_);[Red]\(0.00\)">
                  <c:v>1.3493333333333335</c:v>
                </c:pt>
                <c:pt idx="81" formatCode="0.00_);[Red]\(0.00\)">
                  <c:v>1.4983333333333335</c:v>
                </c:pt>
                <c:pt idx="82" formatCode="0.00_);[Red]\(0.00\)">
                  <c:v>1.4995000000000001</c:v>
                </c:pt>
                <c:pt idx="83" formatCode="0.00_);[Red]\(0.00\)">
                  <c:v>1.3813333333333333</c:v>
                </c:pt>
                <c:pt idx="84" formatCode="0.00_);[Red]\(0.00\)">
                  <c:v>1.3056666666666668</c:v>
                </c:pt>
                <c:pt idx="85" formatCode="0.00_);[Red]\(0.00\)">
                  <c:v>1.3326666666666669</c:v>
                </c:pt>
                <c:pt idx="86" formatCode="0.00_);[Red]\(0.00\)">
                  <c:v>1.3810000000000002</c:v>
                </c:pt>
                <c:pt idx="87" formatCode="0.00_);[Red]\(0.00\)">
                  <c:v>1.2010000000000001</c:v>
                </c:pt>
                <c:pt idx="88" formatCode="0.00_);[Red]\(0.00\)">
                  <c:v>1.0658333333333334</c:v>
                </c:pt>
                <c:pt idx="89" formatCode="0.00_);[Red]\(0.00\)">
                  <c:v>1.2128333333333334</c:v>
                </c:pt>
                <c:pt idx="90" formatCode="0.00_);[Red]\(0.00\)">
                  <c:v>1.23</c:v>
                </c:pt>
                <c:pt idx="91" formatCode="0.00_);[Red]\(0.00\)">
                  <c:v>1.2258333333333333</c:v>
                </c:pt>
                <c:pt idx="92" formatCode="0.00_);[Red]\(0.00\)">
                  <c:v>1.2253333333333334</c:v>
                </c:pt>
                <c:pt idx="93" formatCode="0.00_);[Red]\(0.00\)">
                  <c:v>1.1518333333333333</c:v>
                </c:pt>
                <c:pt idx="94" formatCode="0.00_);[Red]\(0.00\)">
                  <c:v>1.264</c:v>
                </c:pt>
                <c:pt idx="95" formatCode="0.00_);[Red]\(0.00\)">
                  <c:v>1.2250000000000001</c:v>
                </c:pt>
                <c:pt idx="96" formatCode="0.00_);[Red]\(0.00\)">
                  <c:v>1.0950000000000002</c:v>
                </c:pt>
                <c:pt idx="97" formatCode="0.00_);[Red]\(0.00\)">
                  <c:v>1.27</c:v>
                </c:pt>
                <c:pt idx="98" formatCode="0.00_);[Red]\(0.00\)">
                  <c:v>1.3450000000000002</c:v>
                </c:pt>
                <c:pt idx="99" formatCode="0.00_);[Red]\(0.00\)">
                  <c:v>1.27</c:v>
                </c:pt>
                <c:pt idx="100" formatCode="0.00_);[Red]\(0.00\)">
                  <c:v>1.1949999999999998</c:v>
                </c:pt>
                <c:pt idx="101" formatCode="0.00_);[Red]\(0.00\)">
                  <c:v>1.27</c:v>
                </c:pt>
                <c:pt idx="102" formatCode="0.00_);[Red]\(0.00\)">
                  <c:v>1.25</c:v>
                </c:pt>
                <c:pt idx="103" formatCode="0.00_);[Red]\(0.00\)">
                  <c:v>1.17</c:v>
                </c:pt>
                <c:pt idx="104" formatCode="0.00_);[Red]\(0.00\)">
                  <c:v>1.0350000000000001</c:v>
                </c:pt>
                <c:pt idx="105" formatCode="0.00_);[Red]\(0.00\)">
                  <c:v>1.115</c:v>
                </c:pt>
                <c:pt idx="106" formatCode="0.00_);[Red]\(0.00\)">
                  <c:v>1.17</c:v>
                </c:pt>
                <c:pt idx="107" formatCode="0.00_);[Red]\(0.00\)">
                  <c:v>1.1099999999999999</c:v>
                </c:pt>
                <c:pt idx="108" formatCode="0.00_);[Red]\(0.00\)">
                  <c:v>0.98499999999999999</c:v>
                </c:pt>
                <c:pt idx="109" formatCode="0.00_);[Red]\(0.00\)">
                  <c:v>1.0649999999999999</c:v>
                </c:pt>
                <c:pt idx="110" formatCode="0.00_);[Red]\(0.00\)">
                  <c:v>1.1949999999999998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3A-4389-8C66-110C9DB126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2997551"/>
        <c:axId val="1"/>
      </c:lineChart>
      <c:dateAx>
        <c:axId val="8929975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u="none" strike="noStrike" baseline="0"/>
                  <a:t>Mg</a:t>
                </a:r>
                <a:r>
                  <a:rPr lang="en-US" altLang="ja-JP" sz="1200" b="1" i="0" u="none" strike="noStrike" baseline="30000"/>
                  <a:t>2+</a:t>
                </a:r>
                <a:r>
                  <a:rPr lang="en-US" altLang="en-US"/>
                  <a:t>(mg/L)</a:t>
                </a:r>
              </a:p>
            </c:rich>
          </c:tx>
          <c:layout>
            <c:manualLayout>
              <c:xMode val="edge"/>
              <c:yMode val="edge"/>
              <c:x val="5.7173576194541949E-4"/>
              <c:y val="0.37280549730278689"/>
            </c:manualLayout>
          </c:layout>
          <c:overlay val="0"/>
          <c:spPr>
            <a:noFill/>
            <a:ln w="25400">
              <a:noFill/>
            </a:ln>
          </c:spPr>
        </c:title>
        <c:numFmt formatCode="0.00_ 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892997551"/>
        <c:crosses val="autoZero"/>
        <c:crossBetween val="between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1200" verticalDpi="1200"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40" b="1" i="0" u="none" strike="noStrike" baseline="0"/>
              <a:t>K</a:t>
            </a:r>
            <a:r>
              <a:rPr lang="en-US" altLang="ja-JP" sz="1440" b="1" i="0" u="none" strike="noStrike" baseline="30000"/>
              <a:t>+</a:t>
            </a:r>
            <a:r>
              <a:rPr lang="ja-JP" altLang="en-US" sz="1440" b="1" i="0" u="none" strike="noStrike" baseline="0"/>
              <a:t>の経年</a:t>
            </a:r>
            <a:r>
              <a:rPr lang="ja-JP" altLang="ja-JP" sz="1440" b="1" i="0" u="none" strike="noStrike" baseline="0"/>
              <a:t>変化</a:t>
            </a:r>
            <a:endParaRPr lang="ja-JP" altLang="en-US"/>
          </a:p>
        </c:rich>
      </c:tx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spPr>
            <a:ln w="12700">
              <a:noFill/>
              <a:prstDash val="solid"/>
            </a:ln>
          </c:spPr>
          <c:marker>
            <c:symbol val="x"/>
            <c:size val="7"/>
            <c:spPr>
              <a:noFill/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'伊自良湖(表層)経年_ﾌﾟﾚｾﾞﾝ用'!$V$17:$EB$17</c:f>
              <c:numCache>
                <c:formatCode>0.00_ </c:formatCode>
                <c:ptCount val="111"/>
                <c:pt idx="0">
                  <c:v>0.28000000000000003</c:v>
                </c:pt>
                <c:pt idx="1">
                  <c:v>0.28999999999999998</c:v>
                </c:pt>
                <c:pt idx="2">
                  <c:v>0.23</c:v>
                </c:pt>
                <c:pt idx="3">
                  <c:v>0.22</c:v>
                </c:pt>
                <c:pt idx="4">
                  <c:v>0.23</c:v>
                </c:pt>
                <c:pt idx="5">
                  <c:v>0.41</c:v>
                </c:pt>
                <c:pt idx="6">
                  <c:v>0.28999999999999998</c:v>
                </c:pt>
                <c:pt idx="7" formatCode="0.00_);[Red]\(0.00\)">
                  <c:v>0.28000000000000003</c:v>
                </c:pt>
                <c:pt idx="8">
                  <c:v>0.32</c:v>
                </c:pt>
                <c:pt idx="9">
                  <c:v>0.28000000000000003</c:v>
                </c:pt>
                <c:pt idx="10">
                  <c:v>0.23</c:v>
                </c:pt>
                <c:pt idx="11">
                  <c:v>0.25</c:v>
                </c:pt>
                <c:pt idx="12">
                  <c:v>0.23</c:v>
                </c:pt>
                <c:pt idx="13">
                  <c:v>0.32</c:v>
                </c:pt>
                <c:pt idx="14">
                  <c:v>0.34</c:v>
                </c:pt>
                <c:pt idx="15" formatCode="0.00_);[Red]\(0.00\)">
                  <c:v>0.2</c:v>
                </c:pt>
                <c:pt idx="16">
                  <c:v>0.28999999999999998</c:v>
                </c:pt>
                <c:pt idx="17">
                  <c:v>0.3</c:v>
                </c:pt>
                <c:pt idx="18">
                  <c:v>0.28999999999999998</c:v>
                </c:pt>
                <c:pt idx="19">
                  <c:v>0.34</c:v>
                </c:pt>
                <c:pt idx="20">
                  <c:v>0.34</c:v>
                </c:pt>
                <c:pt idx="21">
                  <c:v>0.56999999999999995</c:v>
                </c:pt>
                <c:pt idx="22">
                  <c:v>0.63</c:v>
                </c:pt>
                <c:pt idx="23" formatCode="0.00_);[Red]\(0.00\)">
                  <c:v>0.57999999999999996</c:v>
                </c:pt>
                <c:pt idx="24">
                  <c:v>0.72</c:v>
                </c:pt>
                <c:pt idx="25">
                  <c:v>0.7</c:v>
                </c:pt>
                <c:pt idx="26">
                  <c:v>0.52</c:v>
                </c:pt>
                <c:pt idx="27">
                  <c:v>0.42</c:v>
                </c:pt>
                <c:pt idx="28">
                  <c:v>0.71</c:v>
                </c:pt>
                <c:pt idx="29">
                  <c:v>0.59</c:v>
                </c:pt>
                <c:pt idx="30">
                  <c:v>0.61</c:v>
                </c:pt>
                <c:pt idx="31" formatCode="0.00_);[Red]\(0.00\)">
                  <c:v>0.63</c:v>
                </c:pt>
                <c:pt idx="32">
                  <c:v>0.81</c:v>
                </c:pt>
                <c:pt idx="33">
                  <c:v>0.67</c:v>
                </c:pt>
                <c:pt idx="34">
                  <c:v>0.49</c:v>
                </c:pt>
                <c:pt idx="35">
                  <c:v>0.57999999999999996</c:v>
                </c:pt>
                <c:pt idx="36">
                  <c:v>0.38</c:v>
                </c:pt>
                <c:pt idx="37">
                  <c:v>0.34</c:v>
                </c:pt>
                <c:pt idx="38">
                  <c:v>0.23</c:v>
                </c:pt>
                <c:pt idx="39">
                  <c:v>0.25</c:v>
                </c:pt>
                <c:pt idx="40">
                  <c:v>0.38</c:v>
                </c:pt>
                <c:pt idx="41">
                  <c:v>0.34</c:v>
                </c:pt>
                <c:pt idx="42">
                  <c:v>0.31</c:v>
                </c:pt>
                <c:pt idx="43">
                  <c:v>0.46</c:v>
                </c:pt>
                <c:pt idx="44">
                  <c:v>0.79</c:v>
                </c:pt>
                <c:pt idx="45">
                  <c:v>0.41</c:v>
                </c:pt>
                <c:pt idx="46" formatCode="0.00_);[Red]\(0.00\)">
                  <c:v>0.34</c:v>
                </c:pt>
                <c:pt idx="47" formatCode="0.00_);[Red]\(0.00\)">
                  <c:v>0.49</c:v>
                </c:pt>
                <c:pt idx="48" formatCode="0.00_);[Red]\(0.00\)">
                  <c:v>0.313</c:v>
                </c:pt>
                <c:pt idx="49" formatCode="0.00_);[Red]\(0.00\)">
                  <c:v>0.318</c:v>
                </c:pt>
                <c:pt idx="50" formatCode="0.00_);[Red]\(0.00\)">
                  <c:v>0.29399999999999998</c:v>
                </c:pt>
                <c:pt idx="51" formatCode="0.00_);[Red]\(0.00\)">
                  <c:v>0.47833333333333333</c:v>
                </c:pt>
                <c:pt idx="52" formatCode="0.00_);[Red]\(0.00\)">
                  <c:v>0.61499999999999999</c:v>
                </c:pt>
                <c:pt idx="53" formatCode="0.00_);[Red]\(0.00\)">
                  <c:v>0.38833333333333331</c:v>
                </c:pt>
                <c:pt idx="54" formatCode="0.00_);[Red]\(0.00\)">
                  <c:v>0.12</c:v>
                </c:pt>
                <c:pt idx="55" formatCode="0.00_);[Red]\(0.00\)">
                  <c:v>0.41000000000000003</c:v>
                </c:pt>
                <c:pt idx="56" formatCode="0.00_);[Red]\(0.00\)">
                  <c:v>0.51166666666666671</c:v>
                </c:pt>
                <c:pt idx="57" formatCode="0.00_);[Red]\(0.00\)">
                  <c:v>0.35833333333333334</c:v>
                </c:pt>
                <c:pt idx="58" formatCode="0.00_);[Red]\(0.00\)">
                  <c:v>0.23666666666666666</c:v>
                </c:pt>
                <c:pt idx="59" formatCode="0.00_);[Red]\(0.00\)">
                  <c:v>0.315</c:v>
                </c:pt>
                <c:pt idx="60" formatCode="0.00_);[Red]\(0.00\)">
                  <c:v>0.28499999999999998</c:v>
                </c:pt>
                <c:pt idx="61" formatCode="0.00_);[Red]\(0.00\)">
                  <c:v>0.315</c:v>
                </c:pt>
                <c:pt idx="62" formatCode="0.00_);[Red]\(0.00\)">
                  <c:v>0.28499999999999998</c:v>
                </c:pt>
                <c:pt idx="63" formatCode="0.00_);[Red]\(0.00\)">
                  <c:v>0.28000000000000003</c:v>
                </c:pt>
                <c:pt idx="64" formatCode="0.00_);[Red]\(0.00\)">
                  <c:v>0.24</c:v>
                </c:pt>
                <c:pt idx="65" formatCode="0.00_);[Red]\(0.00\)">
                  <c:v>0.20499999999999999</c:v>
                </c:pt>
                <c:pt idx="66" formatCode="0.00_);[Red]\(0.00\)">
                  <c:v>0.18</c:v>
                </c:pt>
                <c:pt idx="67" formatCode="0.00_);[Red]\(0.00\)">
                  <c:v>0.375</c:v>
                </c:pt>
                <c:pt idx="68" formatCode="0.00_);[Red]\(0.00\)">
                  <c:v>0.57999999999999996</c:v>
                </c:pt>
                <c:pt idx="69" formatCode="0.00_);[Red]\(0.00\)">
                  <c:v>0.38500000000000001</c:v>
                </c:pt>
                <c:pt idx="70" formatCode="0.00_);[Red]\(0.00\)">
                  <c:v>0.22</c:v>
                </c:pt>
                <c:pt idx="71" formatCode="0.00_);[Red]\(0.00\)">
                  <c:v>0.37</c:v>
                </c:pt>
                <c:pt idx="72" formatCode="0.00_);[Red]\(0.00\)">
                  <c:v>0.30499999999999999</c:v>
                </c:pt>
                <c:pt idx="73" formatCode="0.00_);[Red]\(0.00\)">
                  <c:v>0.32</c:v>
                </c:pt>
                <c:pt idx="75" formatCode="0.00_);[Red]\(0.00\)">
                  <c:v>0.28999999999999998</c:v>
                </c:pt>
                <c:pt idx="76" formatCode="0.00_);[Red]\(0.00\)">
                  <c:v>0.3</c:v>
                </c:pt>
                <c:pt idx="77" formatCode="0.00_);[Red]\(0.00\)">
                  <c:v>0.33</c:v>
                </c:pt>
                <c:pt idx="78" formatCode="0.00_);[Red]\(0.00\)">
                  <c:v>0.28000000000000003</c:v>
                </c:pt>
                <c:pt idx="79" formatCode="0.00_);[Red]\(0.00\)">
                  <c:v>0.26600000000000001</c:v>
                </c:pt>
                <c:pt idx="80" formatCode="0.00_);[Red]\(0.00\)">
                  <c:v>0.28466666666666668</c:v>
                </c:pt>
                <c:pt idx="81" formatCode="0.00_);[Red]\(0.00\)">
                  <c:v>0.32499999999999996</c:v>
                </c:pt>
                <c:pt idx="82" formatCode="0.00_);[Red]\(0.00\)">
                  <c:v>0.25616666666666665</c:v>
                </c:pt>
                <c:pt idx="83" formatCode="0.00_);[Red]\(0.00\)">
                  <c:v>0.26450000000000001</c:v>
                </c:pt>
                <c:pt idx="84" formatCode="0.00_);[Red]\(0.00\)">
                  <c:v>0.253</c:v>
                </c:pt>
                <c:pt idx="85" formatCode="0.00_);[Red]\(0.00\)">
                  <c:v>0.30283333333333334</c:v>
                </c:pt>
                <c:pt idx="86" formatCode="0.00_);[Red]\(0.00\)">
                  <c:v>0.23933333333333334</c:v>
                </c:pt>
                <c:pt idx="87" formatCode="0.00_);[Red]\(0.00\)">
                  <c:v>0.22700000000000004</c:v>
                </c:pt>
                <c:pt idx="88" formatCode="0.00_);[Red]\(0.00\)">
                  <c:v>0.24783333333333332</c:v>
                </c:pt>
                <c:pt idx="89" formatCode="0.00_);[Red]\(0.00\)">
                  <c:v>0.30633333333333335</c:v>
                </c:pt>
                <c:pt idx="90" formatCode="0.00_);[Red]\(0.00\)">
                  <c:v>0.2175</c:v>
                </c:pt>
                <c:pt idx="91" formatCode="0.00_);[Red]\(0.00\)">
                  <c:v>0.19916666666666666</c:v>
                </c:pt>
                <c:pt idx="92" formatCode="0.00_);[Red]\(0.00\)">
                  <c:v>0.26066666666666671</c:v>
                </c:pt>
                <c:pt idx="93" formatCode="0.00_);[Red]\(0.00\)">
                  <c:v>0.25600000000000001</c:v>
                </c:pt>
                <c:pt idx="94" formatCode="0.00_);[Red]\(0.00\)">
                  <c:v>0.20550000000000002</c:v>
                </c:pt>
                <c:pt idx="95" formatCode="0.00_);[Red]\(0.00\)">
                  <c:v>0.19500000000000001</c:v>
                </c:pt>
                <c:pt idx="96" formatCode="0.00_);[Red]\(0.00\)">
                  <c:v>0.24</c:v>
                </c:pt>
                <c:pt idx="97" formatCode="0.00_);[Red]\(0.00\)">
                  <c:v>0.26500000000000001</c:v>
                </c:pt>
                <c:pt idx="98" formatCode="0.00_);[Red]\(0.00\)">
                  <c:v>0.21</c:v>
                </c:pt>
                <c:pt idx="99" formatCode="0.00_);[Red]\(0.00\)">
                  <c:v>0.22</c:v>
                </c:pt>
                <c:pt idx="100" formatCode="0.00_);[Red]\(0.00\)">
                  <c:v>0.27</c:v>
                </c:pt>
                <c:pt idx="101" formatCode="0.00_);[Red]\(0.00\)">
                  <c:v>0.27</c:v>
                </c:pt>
                <c:pt idx="102" formatCode="0.00_);[Red]\(0.00\)">
                  <c:v>0.215</c:v>
                </c:pt>
                <c:pt idx="103" formatCode="0.00_);[Red]\(0.00\)">
                  <c:v>0.23</c:v>
                </c:pt>
                <c:pt idx="104" formatCode="0.00_);[Red]\(0.00\)">
                  <c:v>0.32500000000000001</c:v>
                </c:pt>
                <c:pt idx="105" formatCode="0.00_);[Red]\(0.00\)">
                  <c:v>0.29000000000000004</c:v>
                </c:pt>
                <c:pt idx="106" formatCode="0.00_);[Red]\(0.00\)">
                  <c:v>0.22</c:v>
                </c:pt>
                <c:pt idx="107" formatCode="0.00_);[Red]\(0.00\)">
                  <c:v>0.22</c:v>
                </c:pt>
                <c:pt idx="108" formatCode="0.00_);[Red]\(0.00\)">
                  <c:v>0.28500000000000003</c:v>
                </c:pt>
                <c:pt idx="109" formatCode="0.00_);[Red]\(0.00\)">
                  <c:v>0.29500000000000004</c:v>
                </c:pt>
                <c:pt idx="110" formatCode="0.00_);[Red]\(0.00\)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52-4489-9E97-B3D21A7A36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1914799"/>
        <c:axId val="1"/>
      </c:lineChart>
      <c:dateAx>
        <c:axId val="115191479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u="none" strike="noStrike" baseline="0"/>
                  <a:t>K</a:t>
                </a:r>
                <a:r>
                  <a:rPr lang="en-US" altLang="ja-JP" sz="1200" b="1" i="0" u="none" strike="noStrike" baseline="30000"/>
                  <a:t>+</a:t>
                </a:r>
                <a:r>
                  <a:rPr lang="en-US" altLang="en-US"/>
                  <a:t>(mg/L)</a:t>
                </a:r>
              </a:p>
            </c:rich>
          </c:tx>
          <c:layout>
            <c:manualLayout>
              <c:xMode val="edge"/>
              <c:yMode val="edge"/>
              <c:x val="8.8494661058933898E-3"/>
              <c:y val="0.39678339202574553"/>
            </c:manualLayout>
          </c:layout>
          <c:overlay val="0"/>
          <c:spPr>
            <a:noFill/>
            <a:ln w="25400">
              <a:noFill/>
            </a:ln>
          </c:spPr>
        </c:title>
        <c:numFmt formatCode="0.00_ 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1914799"/>
        <c:crosses val="autoZero"/>
        <c:crossBetween val="between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1200" verticalDpi="1200"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40" b="1" i="0" u="none" strike="noStrike" baseline="0"/>
              <a:t>Na</a:t>
            </a:r>
            <a:r>
              <a:rPr lang="en-US" altLang="ja-JP" sz="1440" b="1" i="0" u="none" strike="noStrike" baseline="30000"/>
              <a:t>+</a:t>
            </a:r>
            <a:r>
              <a:rPr lang="ja-JP" altLang="en-US" sz="1440" b="1" i="0" u="none" strike="noStrike" baseline="0"/>
              <a:t>の経年</a:t>
            </a:r>
            <a:r>
              <a:rPr lang="ja-JP" altLang="ja-JP" sz="1440" b="1" i="0" u="none" strike="noStrike" baseline="0"/>
              <a:t>変化</a:t>
            </a:r>
            <a:endParaRPr lang="ja-JP" altLang="en-US"/>
          </a:p>
        </c:rich>
      </c:tx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spPr>
            <a:ln w="12700">
              <a:noFill/>
              <a:prstDash val="solid"/>
            </a:ln>
          </c:spPr>
          <c:marker>
            <c:symbol val="diamond"/>
            <c:size val="7"/>
            <c:spPr>
              <a:solidFill>
                <a:srgbClr val="000000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'伊自良湖(表層)経年_ﾌﾟﾚｾﾞﾝ用'!$V$16:$EB$16</c:f>
              <c:numCache>
                <c:formatCode>0.00_ </c:formatCode>
                <c:ptCount val="111"/>
                <c:pt idx="0">
                  <c:v>2.44</c:v>
                </c:pt>
                <c:pt idx="1">
                  <c:v>2.2200000000000002</c:v>
                </c:pt>
                <c:pt idx="2">
                  <c:v>2.2000000000000002</c:v>
                </c:pt>
                <c:pt idx="3">
                  <c:v>1.88</c:v>
                </c:pt>
                <c:pt idx="4">
                  <c:v>1.72</c:v>
                </c:pt>
                <c:pt idx="5">
                  <c:v>1.89</c:v>
                </c:pt>
                <c:pt idx="6">
                  <c:v>1.98</c:v>
                </c:pt>
                <c:pt idx="7" formatCode="0.00_);[Red]\(0.00\)">
                  <c:v>1.71</c:v>
                </c:pt>
                <c:pt idx="8">
                  <c:v>1.69</c:v>
                </c:pt>
                <c:pt idx="9">
                  <c:v>1.55</c:v>
                </c:pt>
                <c:pt idx="10">
                  <c:v>1.74</c:v>
                </c:pt>
                <c:pt idx="11">
                  <c:v>1.7</c:v>
                </c:pt>
                <c:pt idx="12">
                  <c:v>1.46</c:v>
                </c:pt>
                <c:pt idx="13">
                  <c:v>1.59</c:v>
                </c:pt>
                <c:pt idx="14">
                  <c:v>2.0299999999999998</c:v>
                </c:pt>
                <c:pt idx="15" formatCode="0.00_);[Red]\(0.00\)">
                  <c:v>1.93</c:v>
                </c:pt>
                <c:pt idx="16">
                  <c:v>1.86</c:v>
                </c:pt>
                <c:pt idx="17">
                  <c:v>1.99</c:v>
                </c:pt>
                <c:pt idx="18">
                  <c:v>1.99</c:v>
                </c:pt>
                <c:pt idx="19">
                  <c:v>2.08</c:v>
                </c:pt>
                <c:pt idx="20">
                  <c:v>1.7</c:v>
                </c:pt>
                <c:pt idx="21">
                  <c:v>2.64</c:v>
                </c:pt>
                <c:pt idx="22">
                  <c:v>2.67</c:v>
                </c:pt>
                <c:pt idx="23" formatCode="0.00_);[Red]\(0.00\)">
                  <c:v>2.67</c:v>
                </c:pt>
                <c:pt idx="24">
                  <c:v>3</c:v>
                </c:pt>
                <c:pt idx="25">
                  <c:v>3.03</c:v>
                </c:pt>
                <c:pt idx="26">
                  <c:v>2.83</c:v>
                </c:pt>
                <c:pt idx="27">
                  <c:v>2.11</c:v>
                </c:pt>
                <c:pt idx="28">
                  <c:v>2.5</c:v>
                </c:pt>
                <c:pt idx="29">
                  <c:v>3</c:v>
                </c:pt>
                <c:pt idx="30">
                  <c:v>2.75</c:v>
                </c:pt>
                <c:pt idx="31" formatCode="0.00_);[Red]\(0.00\)">
                  <c:v>2.54</c:v>
                </c:pt>
                <c:pt idx="32">
                  <c:v>2.8</c:v>
                </c:pt>
                <c:pt idx="33">
                  <c:v>2.8</c:v>
                </c:pt>
                <c:pt idx="34">
                  <c:v>2.98</c:v>
                </c:pt>
                <c:pt idx="35">
                  <c:v>2.4</c:v>
                </c:pt>
                <c:pt idx="36">
                  <c:v>2.09</c:v>
                </c:pt>
                <c:pt idx="37">
                  <c:v>2.2999999999999998</c:v>
                </c:pt>
                <c:pt idx="38">
                  <c:v>2.13</c:v>
                </c:pt>
                <c:pt idx="39">
                  <c:v>1.88</c:v>
                </c:pt>
                <c:pt idx="40">
                  <c:v>2</c:v>
                </c:pt>
                <c:pt idx="41">
                  <c:v>2.08</c:v>
                </c:pt>
                <c:pt idx="42">
                  <c:v>2.2799999999999998</c:v>
                </c:pt>
                <c:pt idx="43">
                  <c:v>1.9</c:v>
                </c:pt>
                <c:pt idx="44">
                  <c:v>1.99</c:v>
                </c:pt>
                <c:pt idx="45">
                  <c:v>2.5</c:v>
                </c:pt>
                <c:pt idx="46" formatCode="0.00_);[Red]\(0.00\)">
                  <c:v>2.4900000000000002</c:v>
                </c:pt>
                <c:pt idx="47" formatCode="0.00_);[Red]\(0.00\)">
                  <c:v>2.68</c:v>
                </c:pt>
                <c:pt idx="48" formatCode="0.00_);[Red]\(0.00\)">
                  <c:v>2.2000000000000002</c:v>
                </c:pt>
                <c:pt idx="49" formatCode="0.00_);[Red]\(0.00\)">
                  <c:v>2.3199999999999998</c:v>
                </c:pt>
                <c:pt idx="50" formatCode="0.00_);[Red]\(0.00\)">
                  <c:v>2.25</c:v>
                </c:pt>
                <c:pt idx="51" formatCode="0.00_);[Red]\(0.00\)">
                  <c:v>2.3316666666666666</c:v>
                </c:pt>
                <c:pt idx="52" formatCode="0.00_);[Red]\(0.00\)">
                  <c:v>2.4500000000000002</c:v>
                </c:pt>
                <c:pt idx="53" formatCode="0.00_);[Red]\(0.00\)">
                  <c:v>2.61</c:v>
                </c:pt>
                <c:pt idx="54" formatCode="0.00_);[Red]\(0.00\)">
                  <c:v>2.09</c:v>
                </c:pt>
                <c:pt idx="55" formatCode="0.00_);[Red]\(0.00\)">
                  <c:v>2.3166666666666664</c:v>
                </c:pt>
                <c:pt idx="56" formatCode="0.00_);[Red]\(0.00\)">
                  <c:v>2.3049999999999997</c:v>
                </c:pt>
                <c:pt idx="57" formatCode="0.00_);[Red]\(0.00\)">
                  <c:v>2.2949999999999999</c:v>
                </c:pt>
                <c:pt idx="58" formatCode="0.00_);[Red]\(0.00\)">
                  <c:v>2.0216666666666665</c:v>
                </c:pt>
                <c:pt idx="59" formatCode="0.00_);[Red]\(0.00\)">
                  <c:v>1.875</c:v>
                </c:pt>
                <c:pt idx="60" formatCode="0.00_);[Red]\(0.00\)">
                  <c:v>1.7849999999999999</c:v>
                </c:pt>
                <c:pt idx="61" formatCode="0.00_);[Red]\(0.00\)">
                  <c:v>1.89</c:v>
                </c:pt>
                <c:pt idx="62" formatCode="0.00_);[Red]\(0.00\)">
                  <c:v>1.895</c:v>
                </c:pt>
                <c:pt idx="63" formatCode="0.00_);[Red]\(0.00\)">
                  <c:v>2.23</c:v>
                </c:pt>
                <c:pt idx="64" formatCode="0.00_);[Red]\(0.00\)">
                  <c:v>2.1349999999999998</c:v>
                </c:pt>
                <c:pt idx="65" formatCode="0.00_);[Red]\(0.00\)">
                  <c:v>2.16</c:v>
                </c:pt>
                <c:pt idx="66" formatCode="0.00_);[Red]\(0.00\)">
                  <c:v>2.06</c:v>
                </c:pt>
                <c:pt idx="67" formatCode="0.00_);[Red]\(0.00\)">
                  <c:v>2.5550000000000002</c:v>
                </c:pt>
                <c:pt idx="68" formatCode="0.00_);[Red]\(0.00\)">
                  <c:v>2.4300000000000002</c:v>
                </c:pt>
                <c:pt idx="69" formatCode="0.00_);[Red]\(0.00\)">
                  <c:v>2.1949999999999998</c:v>
                </c:pt>
                <c:pt idx="70" formatCode="0.00_);[Red]\(0.00\)">
                  <c:v>1.9750000000000001</c:v>
                </c:pt>
                <c:pt idx="71" formatCode="0.00_);[Red]\(0.00\)">
                  <c:v>1.8149999999999999</c:v>
                </c:pt>
                <c:pt idx="72" formatCode="0.00_);[Red]\(0.00\)">
                  <c:v>2.0750000000000002</c:v>
                </c:pt>
                <c:pt idx="73" formatCode="0.00_);[Red]\(0.00\)">
                  <c:v>2.1</c:v>
                </c:pt>
                <c:pt idx="75" formatCode="0.00_);[Red]\(0.00\)">
                  <c:v>2.2200000000000002</c:v>
                </c:pt>
                <c:pt idx="76" formatCode="0.00_);[Red]\(0.00\)">
                  <c:v>2.1150000000000002</c:v>
                </c:pt>
                <c:pt idx="77" formatCode="0.00_);[Red]\(0.00\)">
                  <c:v>2.33</c:v>
                </c:pt>
                <c:pt idx="78" formatCode="0.00_);[Red]\(0.00\)">
                  <c:v>2.3049999999999997</c:v>
                </c:pt>
                <c:pt idx="79" formatCode="0.00_);[Red]\(0.00\)">
                  <c:v>2.0960000000000001</c:v>
                </c:pt>
                <c:pt idx="80" formatCode="0.00_);[Red]\(0.00\)">
                  <c:v>2.0778333333333334</c:v>
                </c:pt>
                <c:pt idx="81" formatCode="0.00_);[Red]\(0.00\)">
                  <c:v>2.06</c:v>
                </c:pt>
                <c:pt idx="82" formatCode="0.00_);[Red]\(0.00\)">
                  <c:v>2.1758333333333333</c:v>
                </c:pt>
                <c:pt idx="83" formatCode="0.00_);[Red]\(0.00\)">
                  <c:v>2.0625</c:v>
                </c:pt>
                <c:pt idx="84" formatCode="0.00_);[Red]\(0.00\)">
                  <c:v>1.9823333333333335</c:v>
                </c:pt>
                <c:pt idx="85" formatCode="0.00_);[Red]\(0.00\)">
                  <c:v>2.1218333333333335</c:v>
                </c:pt>
                <c:pt idx="86" formatCode="0.00_);[Red]\(0.00\)">
                  <c:v>2.1406666666666663</c:v>
                </c:pt>
                <c:pt idx="87" formatCode="0.00_);[Red]\(0.00\)">
                  <c:v>1.8573333333333335</c:v>
                </c:pt>
                <c:pt idx="88" formatCode="0.00_);[Red]\(0.00\)">
                  <c:v>1.8053333333333335</c:v>
                </c:pt>
                <c:pt idx="89" formatCode="0.00_);[Red]\(0.00\)">
                  <c:v>1.8878333333333333</c:v>
                </c:pt>
                <c:pt idx="90" formatCode="0.00_);[Red]\(0.00\)">
                  <c:v>1.9578333333333333</c:v>
                </c:pt>
                <c:pt idx="91" formatCode="0.00_);[Red]\(0.00\)">
                  <c:v>2.0110000000000001</c:v>
                </c:pt>
                <c:pt idx="92" formatCode="0.00_);[Red]\(0.00\)">
                  <c:v>1.8361666666666667</c:v>
                </c:pt>
                <c:pt idx="93" formatCode="0.00_);[Red]\(0.00\)">
                  <c:v>1.7671666666666668</c:v>
                </c:pt>
                <c:pt idx="94" formatCode="0.00_);[Red]\(0.00\)">
                  <c:v>1.9478333333333331</c:v>
                </c:pt>
                <c:pt idx="95" formatCode="0.00_);[Red]\(0.00\)">
                  <c:v>1.81</c:v>
                </c:pt>
                <c:pt idx="96" formatCode="0.00_);[Red]\(0.00\)">
                  <c:v>1.72</c:v>
                </c:pt>
                <c:pt idx="97" formatCode="0.00_);[Red]\(0.00\)">
                  <c:v>1.91</c:v>
                </c:pt>
                <c:pt idx="98" formatCode="0.00_);[Red]\(0.00\)">
                  <c:v>1.94</c:v>
                </c:pt>
                <c:pt idx="99" formatCode="0.00_);[Red]\(0.00\)">
                  <c:v>2.09</c:v>
                </c:pt>
                <c:pt idx="100" formatCode="0.00_);[Red]\(0.00\)">
                  <c:v>1.84</c:v>
                </c:pt>
                <c:pt idx="101" formatCode="0.00_);[Red]\(0.00\)">
                  <c:v>1.9350000000000001</c:v>
                </c:pt>
                <c:pt idx="102" formatCode="0.00_);[Red]\(0.00\)">
                  <c:v>2.0099999999999998</c:v>
                </c:pt>
                <c:pt idx="103" formatCode="0.00_);[Red]\(0.00\)">
                  <c:v>1.88</c:v>
                </c:pt>
                <c:pt idx="104" formatCode="0.00_);[Red]\(0.00\)">
                  <c:v>1.6749999999999998</c:v>
                </c:pt>
                <c:pt idx="105" formatCode="0.00_);[Red]\(0.00\)">
                  <c:v>1.84</c:v>
                </c:pt>
                <c:pt idx="106" formatCode="0.00_);[Red]\(0.00\)">
                  <c:v>1.9</c:v>
                </c:pt>
                <c:pt idx="107" formatCode="0.00_);[Red]\(0.00\)">
                  <c:v>1.84</c:v>
                </c:pt>
                <c:pt idx="108" formatCode="0.00_);[Red]\(0.00\)">
                  <c:v>1.73</c:v>
                </c:pt>
                <c:pt idx="109" formatCode="0.00_);[Red]\(0.00\)">
                  <c:v>1.7949999999999999</c:v>
                </c:pt>
                <c:pt idx="110" formatCode="0.00_);[Red]\(0.00\)">
                  <c:v>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93-4287-AD0F-FFC71B0081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1917199"/>
        <c:axId val="1"/>
      </c:lineChart>
      <c:dateAx>
        <c:axId val="115191719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200" b="1" i="0" u="none" strike="noStrike" baseline="0"/>
                  <a:t>Na</a:t>
                </a:r>
                <a:r>
                  <a:rPr lang="en-US" altLang="ja-JP" sz="1200" b="1" i="0" u="none" strike="noStrike" baseline="30000"/>
                  <a:t>+</a:t>
                </a:r>
                <a:r>
                  <a:rPr lang="en-US" altLang="en-US"/>
                  <a:t>(mg/L)</a:t>
                </a:r>
              </a:p>
            </c:rich>
          </c:tx>
          <c:layout>
            <c:manualLayout>
              <c:xMode val="edge"/>
              <c:yMode val="edge"/>
              <c:x val="4.4424486726957538E-4"/>
              <c:y val="0.43431725556918449"/>
            </c:manualLayout>
          </c:layout>
          <c:overlay val="0"/>
          <c:spPr>
            <a:noFill/>
            <a:ln w="25400">
              <a:noFill/>
            </a:ln>
          </c:spPr>
        </c:title>
        <c:numFmt formatCode="0.00_ 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1917199"/>
        <c:crosses val="autoZero"/>
        <c:crossBetween val="between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40" b="1" i="0" u="none" strike="noStrike" baseline="0"/>
              <a:t>NH</a:t>
            </a:r>
            <a:r>
              <a:rPr lang="en-US" altLang="ja-JP" sz="1440" b="1" i="0" u="none" strike="noStrike" baseline="-25000"/>
              <a:t>4</a:t>
            </a:r>
            <a:r>
              <a:rPr lang="en-US" altLang="ja-JP" sz="1440" b="1" i="0" u="none" strike="noStrike" baseline="30000"/>
              <a:t>+</a:t>
            </a:r>
            <a:r>
              <a:rPr lang="ja-JP" altLang="en-US" sz="1440" b="1" i="0" u="none" strike="noStrike" baseline="0"/>
              <a:t>の経年</a:t>
            </a:r>
            <a:r>
              <a:rPr lang="ja-JP" altLang="ja-JP" sz="1440" b="1" i="0" u="none" strike="noStrike" baseline="0"/>
              <a:t>変化</a:t>
            </a:r>
            <a:endParaRPr lang="ja-JP" altLang="en-US"/>
          </a:p>
        </c:rich>
      </c:tx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spPr>
            <a:ln w="12700">
              <a:noFill/>
              <a:prstDash val="solid"/>
            </a:ln>
          </c:spPr>
          <c:marker>
            <c:symbol val="star"/>
            <c:size val="7"/>
            <c:spPr>
              <a:solidFill>
                <a:srgbClr val="FFFFFF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'伊自良湖(表層)経年_ﾌﾟﾚｾﾞﾝ用'!$V$15:$EB$15</c:f>
              <c:numCache>
                <c:formatCode>0.00_ </c:formatCode>
                <c:ptCount val="111"/>
                <c:pt idx="0">
                  <c:v>0.09</c:v>
                </c:pt>
                <c:pt idx="1">
                  <c:v>0.1</c:v>
                </c:pt>
                <c:pt idx="2">
                  <c:v>0.01</c:v>
                </c:pt>
                <c:pt idx="3">
                  <c:v>0.01</c:v>
                </c:pt>
                <c:pt idx="4">
                  <c:v>0.04</c:v>
                </c:pt>
                <c:pt idx="5">
                  <c:v>0.03</c:v>
                </c:pt>
                <c:pt idx="6">
                  <c:v>0.02</c:v>
                </c:pt>
                <c:pt idx="7" formatCode="0.00_);[Red]\(0.00\)">
                  <c:v>0.01</c:v>
                </c:pt>
                <c:pt idx="8">
                  <c:v>0.03</c:v>
                </c:pt>
                <c:pt idx="9">
                  <c:v>0.01</c:v>
                </c:pt>
                <c:pt idx="10">
                  <c:v>0.05</c:v>
                </c:pt>
                <c:pt idx="11">
                  <c:v>0.01</c:v>
                </c:pt>
                <c:pt idx="12">
                  <c:v>0.02</c:v>
                </c:pt>
                <c:pt idx="13">
                  <c:v>0.02</c:v>
                </c:pt>
                <c:pt idx="16">
                  <c:v>0.01</c:v>
                </c:pt>
                <c:pt idx="17">
                  <c:v>0.02</c:v>
                </c:pt>
                <c:pt idx="18">
                  <c:v>0.03</c:v>
                </c:pt>
                <c:pt idx="19">
                  <c:v>7.0000000000000007E-2</c:v>
                </c:pt>
                <c:pt idx="20">
                  <c:v>0.03</c:v>
                </c:pt>
                <c:pt idx="21">
                  <c:v>0.01</c:v>
                </c:pt>
                <c:pt idx="22">
                  <c:v>0.02</c:v>
                </c:pt>
                <c:pt idx="23" formatCode="0.00_);[Red]\(0.00\)">
                  <c:v>0.06</c:v>
                </c:pt>
                <c:pt idx="24">
                  <c:v>0.03</c:v>
                </c:pt>
                <c:pt idx="25">
                  <c:v>0.09</c:v>
                </c:pt>
                <c:pt idx="26">
                  <c:v>0.01</c:v>
                </c:pt>
                <c:pt idx="27">
                  <c:v>0.06</c:v>
                </c:pt>
                <c:pt idx="28">
                  <c:v>0.03</c:v>
                </c:pt>
                <c:pt idx="29">
                  <c:v>0.02</c:v>
                </c:pt>
                <c:pt idx="30">
                  <c:v>0.02</c:v>
                </c:pt>
                <c:pt idx="31" formatCode="0.00_);[Red]\(0.00\)">
                  <c:v>0.02</c:v>
                </c:pt>
                <c:pt idx="32">
                  <c:v>0.06</c:v>
                </c:pt>
                <c:pt idx="33">
                  <c:v>0.06</c:v>
                </c:pt>
                <c:pt idx="34">
                  <c:v>0.06</c:v>
                </c:pt>
                <c:pt idx="35">
                  <c:v>0.02</c:v>
                </c:pt>
                <c:pt idx="36">
                  <c:v>0.03</c:v>
                </c:pt>
                <c:pt idx="37">
                  <c:v>0.05</c:v>
                </c:pt>
                <c:pt idx="38">
                  <c:v>0.01</c:v>
                </c:pt>
                <c:pt idx="39">
                  <c:v>0.04</c:v>
                </c:pt>
                <c:pt idx="40">
                  <c:v>0.05</c:v>
                </c:pt>
                <c:pt idx="41">
                  <c:v>0.04</c:v>
                </c:pt>
                <c:pt idx="42">
                  <c:v>0.04</c:v>
                </c:pt>
                <c:pt idx="43">
                  <c:v>0.01</c:v>
                </c:pt>
                <c:pt idx="44">
                  <c:v>7.0000000000000007E-2</c:v>
                </c:pt>
                <c:pt idx="45">
                  <c:v>0.03</c:v>
                </c:pt>
                <c:pt idx="46" formatCode="0.00_);[Red]\(0.00\)">
                  <c:v>0.03</c:v>
                </c:pt>
                <c:pt idx="47" formatCode="0.00_);[Red]\(0.00\)">
                  <c:v>0.06</c:v>
                </c:pt>
                <c:pt idx="48" formatCode="0.00_);[Red]\(0.00\)">
                  <c:v>1.2999999999999999E-2</c:v>
                </c:pt>
                <c:pt idx="49" formatCode="0.00_);[Red]\(0.00\)">
                  <c:v>4.2000000000000003E-2</c:v>
                </c:pt>
                <c:pt idx="50" formatCode="0.00_);[Red]\(0.00\)">
                  <c:v>1.9E-2</c:v>
                </c:pt>
                <c:pt idx="51" formatCode="0.00_);[Red]\(0.00\)">
                  <c:v>7.1666666666666684E-2</c:v>
                </c:pt>
                <c:pt idx="52" formatCode="0.00_);[Red]\(0.00\)">
                  <c:v>0.125</c:v>
                </c:pt>
                <c:pt idx="53" formatCode="0.00_);[Red]\(0.00\)">
                  <c:v>3.833333333333333E-2</c:v>
                </c:pt>
                <c:pt idx="54" formatCode="0.00_);[Red]\(0.00\)">
                  <c:v>3.833333333333333E-2</c:v>
                </c:pt>
                <c:pt idx="55" formatCode="0.00_);[Red]\(0.00\)">
                  <c:v>0.10166666666666667</c:v>
                </c:pt>
                <c:pt idx="56" formatCode="0.00_);[Red]\(0.00\)">
                  <c:v>0.15333333333333335</c:v>
                </c:pt>
                <c:pt idx="57" formatCode="0.00_);[Red]\(0.00\)">
                  <c:v>0.08</c:v>
                </c:pt>
                <c:pt idx="58" formatCode="0.00_);[Red]\(0.00\)">
                  <c:v>5.0000000000000001E-3</c:v>
                </c:pt>
                <c:pt idx="59" formatCode="0.00_);[Red]\(0.00\)">
                  <c:v>0.06</c:v>
                </c:pt>
                <c:pt idx="60" formatCode="0.00_);[Red]\(0.00\)">
                  <c:v>0</c:v>
                </c:pt>
                <c:pt idx="61" formatCode="0.00_);[Red]\(0.00\)">
                  <c:v>8.5000000000000006E-2</c:v>
                </c:pt>
                <c:pt idx="62" formatCode="0.00_);[Red]\(0.00\)">
                  <c:v>8.5000000000000006E-2</c:v>
                </c:pt>
                <c:pt idx="63" formatCode="0.00_);[Red]\(0.00\)">
                  <c:v>0.13500000000000001</c:v>
                </c:pt>
                <c:pt idx="64" formatCode="0.00_);[Red]\(0.00\)">
                  <c:v>0.14499999999999999</c:v>
                </c:pt>
                <c:pt idx="65" formatCode="0.00_);[Red]\(0.00\)">
                  <c:v>0.155</c:v>
                </c:pt>
                <c:pt idx="66" formatCode="0.00_);[Red]\(0.00\)">
                  <c:v>5.5E-2</c:v>
                </c:pt>
                <c:pt idx="67" formatCode="0.00_);[Red]\(0.00\)">
                  <c:v>7.4999999999999997E-2</c:v>
                </c:pt>
                <c:pt idx="68" formatCode="0.00_);[Red]\(0.00\)">
                  <c:v>0.18</c:v>
                </c:pt>
                <c:pt idx="69" formatCode="0.00_);[Red]\(0.00\)">
                  <c:v>0.03</c:v>
                </c:pt>
                <c:pt idx="70" formatCode="0.00_);[Red]\(0.00\)">
                  <c:v>0.02</c:v>
                </c:pt>
                <c:pt idx="71" formatCode="0.00_);[Red]\(0.00\)">
                  <c:v>0.03</c:v>
                </c:pt>
                <c:pt idx="72" formatCode="0.00_);[Red]\(0.00\)">
                  <c:v>0.03</c:v>
                </c:pt>
                <c:pt idx="73" formatCode="0.00_);[Red]\(0.00\)">
                  <c:v>0</c:v>
                </c:pt>
                <c:pt idx="75" formatCode="0.00_);[Red]\(0.00\)">
                  <c:v>7.4999999999999997E-2</c:v>
                </c:pt>
                <c:pt idx="76" formatCode="0.00_);[Red]\(0.00\)">
                  <c:v>4.4999999999999998E-2</c:v>
                </c:pt>
                <c:pt idx="77" formatCode="0.00_);[Red]\(0.00\)">
                  <c:v>0</c:v>
                </c:pt>
                <c:pt idx="78" formatCode="0.00_);[Red]\(0.00\)">
                  <c:v>0</c:v>
                </c:pt>
                <c:pt idx="79" formatCode="0.00_);[Red]\(0.00\)">
                  <c:v>5.4833333333333331E-2</c:v>
                </c:pt>
                <c:pt idx="80" formatCode="0.00_);[Red]\(0.00\)">
                  <c:v>1.3333333333333334E-2</c:v>
                </c:pt>
                <c:pt idx="81" formatCode="0.00_);[Red]\(0.00\)">
                  <c:v>6.5000000000000002E-2</c:v>
                </c:pt>
                <c:pt idx="82" formatCode="0.00_);[Red]\(0.00\)">
                  <c:v>1.55E-2</c:v>
                </c:pt>
                <c:pt idx="83" formatCode="0.00_);[Red]\(0.00\)">
                  <c:v>0</c:v>
                </c:pt>
                <c:pt idx="84" formatCode="0.00_);[Red]\(0.00\)">
                  <c:v>0.01</c:v>
                </c:pt>
                <c:pt idx="85" formatCode="0.00_);[Red]\(0.00\)">
                  <c:v>3.7083333333333329E-2</c:v>
                </c:pt>
                <c:pt idx="86" formatCode="0.00_);[Red]\(0.00\)">
                  <c:v>0</c:v>
                </c:pt>
                <c:pt idx="87" formatCode="0.00_);[Red]\(0.00\)">
                  <c:v>0</c:v>
                </c:pt>
                <c:pt idx="88" formatCode="0.00_);[Red]\(0.00\)">
                  <c:v>0</c:v>
                </c:pt>
                <c:pt idx="89" formatCode="0.00_);[Red]\(0.00\)">
                  <c:v>0</c:v>
                </c:pt>
                <c:pt idx="90" formatCode="0.00_);[Red]\(0.00\)">
                  <c:v>0</c:v>
                </c:pt>
                <c:pt idx="91" formatCode="0.00_);[Red]\(0.00\)">
                  <c:v>2.0500000000000001E-2</c:v>
                </c:pt>
                <c:pt idx="92" formatCode="0.00_);[Red]\(0.00\)">
                  <c:v>0</c:v>
                </c:pt>
                <c:pt idx="93" formatCode="0.00_);[Red]\(0.00\)">
                  <c:v>9.9999999999999985E-3</c:v>
                </c:pt>
                <c:pt idx="94" formatCode="0.00_);[Red]\(0.00\)">
                  <c:v>0</c:v>
                </c:pt>
                <c:pt idx="95" formatCode="0.00_);[Red]\(0.00\)">
                  <c:v>0</c:v>
                </c:pt>
                <c:pt idx="96" formatCode="0.00_);[Red]\(0.00\)">
                  <c:v>0</c:v>
                </c:pt>
                <c:pt idx="97" formatCode="0.00_);[Red]\(0.00\)">
                  <c:v>0</c:v>
                </c:pt>
                <c:pt idx="98" formatCode="0.00_);[Red]\(0.00\)">
                  <c:v>0</c:v>
                </c:pt>
                <c:pt idx="99" formatCode="0.00_);[Red]\(0.00\)">
                  <c:v>0</c:v>
                </c:pt>
                <c:pt idx="100" formatCode="0.00_);[Red]\(0.00\)">
                  <c:v>0.02</c:v>
                </c:pt>
                <c:pt idx="101" formatCode="0.00_);[Red]\(0.00\)">
                  <c:v>0</c:v>
                </c:pt>
                <c:pt idx="102" formatCode="0.00_);[Red]\(0.00\)">
                  <c:v>0</c:v>
                </c:pt>
                <c:pt idx="103" formatCode="0.00_);[Red]\(0.00\)">
                  <c:v>0</c:v>
                </c:pt>
                <c:pt idx="104" formatCode="0.00_);[Red]\(0.00\)">
                  <c:v>0</c:v>
                </c:pt>
                <c:pt idx="105" formatCode="0.00_);[Red]\(0.00\)">
                  <c:v>0</c:v>
                </c:pt>
                <c:pt idx="106" formatCode="0.00_);[Red]\(0.00\)">
                  <c:v>0</c:v>
                </c:pt>
                <c:pt idx="107" formatCode="0.00_);[Red]\(0.00\)">
                  <c:v>0</c:v>
                </c:pt>
                <c:pt idx="108" formatCode="0.00_);[Red]\(0.00\)">
                  <c:v>0</c:v>
                </c:pt>
                <c:pt idx="109" formatCode="0.00_);[Red]\(0.00\)">
                  <c:v>1.4999999999999999E-2</c:v>
                </c:pt>
                <c:pt idx="110" formatCode="0.00_);[Red]\(0.00\)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6B-468F-A085-C82D92F8EB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979631"/>
        <c:axId val="1"/>
      </c:lineChart>
      <c:dateAx>
        <c:axId val="115697963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en-US"/>
                  <a:t>NH</a:t>
                </a:r>
                <a:r>
                  <a:rPr lang="en-US" altLang="en-US" baseline="-25000"/>
                  <a:t>4</a:t>
                </a:r>
                <a:r>
                  <a:rPr lang="en-US" altLang="en-US" baseline="30000"/>
                  <a:t>+</a:t>
                </a:r>
                <a:r>
                  <a:rPr lang="en-US" altLang="en-US"/>
                  <a:t>(mg/L)</a:t>
                </a:r>
              </a:p>
            </c:rich>
          </c:tx>
          <c:layout>
            <c:manualLayout>
              <c:xMode val="edge"/>
              <c:yMode val="edge"/>
              <c:x val="1.905785873151398E-4"/>
              <c:y val="0.35127474643559004"/>
            </c:manualLayout>
          </c:layout>
          <c:overlay val="0"/>
          <c:spPr>
            <a:noFill/>
            <a:ln w="25400">
              <a:noFill/>
            </a:ln>
          </c:spPr>
        </c:title>
        <c:numFmt formatCode="0.00_ 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979631"/>
        <c:crosses val="autoZero"/>
        <c:crossBetween val="between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1" i="0"/>
              <a:t>Chl-a</a:t>
            </a:r>
            <a:r>
              <a:rPr lang="ja-JP" altLang="en-US" sz="1400" b="1" i="0"/>
              <a:t>の</a:t>
            </a:r>
            <a:r>
              <a:rPr lang="ja-JP" altLang="ja-JP" sz="1400" b="1" i="0"/>
              <a:t>経</a:t>
            </a:r>
            <a:r>
              <a:rPr lang="ja-JP" altLang="en-US" sz="1400" b="1" i="0"/>
              <a:t>年</a:t>
            </a:r>
            <a:r>
              <a:rPr lang="ja-JP" altLang="ja-JP" sz="1400" b="1" i="0"/>
              <a:t>変化</a:t>
            </a:r>
            <a:endParaRPr lang="ja-JP" altLang="ja-JP" sz="1400"/>
          </a:p>
        </c:rich>
      </c:tx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tx>
            <c:v>=</c:v>
          </c:tx>
          <c:spPr>
            <a:ln w="12700">
              <a:noFill/>
              <a:prstDash val="solid"/>
            </a:ln>
          </c:spPr>
          <c:marker>
            <c:symbol val="square"/>
            <c:size val="7"/>
            <c:spPr>
              <a:solidFill>
                <a:srgbClr val="000000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'伊自良湖(表層)経年_ﾌﾟﾚｾﾞﾝ用'!$V$20:$EB$20</c:f>
              <c:numCache>
                <c:formatCode>0.0_);[Red]\(0.0\)</c:formatCode>
                <c:ptCount val="111"/>
                <c:pt idx="0">
                  <c:v>2.1</c:v>
                </c:pt>
                <c:pt idx="1">
                  <c:v>2.2000000000000002</c:v>
                </c:pt>
                <c:pt idx="2">
                  <c:v>3.9</c:v>
                </c:pt>
                <c:pt idx="3">
                  <c:v>6.5</c:v>
                </c:pt>
                <c:pt idx="4">
                  <c:v>2.6</c:v>
                </c:pt>
                <c:pt idx="5">
                  <c:v>2.2000000000000002</c:v>
                </c:pt>
                <c:pt idx="6">
                  <c:v>1.9</c:v>
                </c:pt>
                <c:pt idx="7">
                  <c:v>3.6</c:v>
                </c:pt>
                <c:pt idx="8">
                  <c:v>3.5</c:v>
                </c:pt>
                <c:pt idx="9">
                  <c:v>8.6</c:v>
                </c:pt>
                <c:pt idx="10">
                  <c:v>5.3</c:v>
                </c:pt>
                <c:pt idx="11">
                  <c:v>2.2000000000000002</c:v>
                </c:pt>
                <c:pt idx="12">
                  <c:v>8</c:v>
                </c:pt>
                <c:pt idx="13">
                  <c:v>10.7</c:v>
                </c:pt>
                <c:pt idx="14">
                  <c:v>11.7</c:v>
                </c:pt>
                <c:pt idx="15">
                  <c:v>6.6</c:v>
                </c:pt>
                <c:pt idx="16">
                  <c:v>2.2999999999999998</c:v>
                </c:pt>
                <c:pt idx="17">
                  <c:v>8.6999999999999993</c:v>
                </c:pt>
                <c:pt idx="18">
                  <c:v>5.2</c:v>
                </c:pt>
                <c:pt idx="19">
                  <c:v>2.1</c:v>
                </c:pt>
                <c:pt idx="20">
                  <c:v>5.8</c:v>
                </c:pt>
                <c:pt idx="21">
                  <c:v>5.8</c:v>
                </c:pt>
                <c:pt idx="22">
                  <c:v>4.5</c:v>
                </c:pt>
                <c:pt idx="23">
                  <c:v>6.5</c:v>
                </c:pt>
                <c:pt idx="24">
                  <c:v>10</c:v>
                </c:pt>
                <c:pt idx="25">
                  <c:v>15.2</c:v>
                </c:pt>
                <c:pt idx="26">
                  <c:v>9.1</c:v>
                </c:pt>
                <c:pt idx="27">
                  <c:v>3.1</c:v>
                </c:pt>
                <c:pt idx="28">
                  <c:v>5.8</c:v>
                </c:pt>
                <c:pt idx="29">
                  <c:v>12.5</c:v>
                </c:pt>
                <c:pt idx="30">
                  <c:v>7.3</c:v>
                </c:pt>
                <c:pt idx="31">
                  <c:v>7.5</c:v>
                </c:pt>
                <c:pt idx="32">
                  <c:v>3.1</c:v>
                </c:pt>
                <c:pt idx="33">
                  <c:v>8.5</c:v>
                </c:pt>
                <c:pt idx="34">
                  <c:v>3.6</c:v>
                </c:pt>
                <c:pt idx="35">
                  <c:v>3.9</c:v>
                </c:pt>
                <c:pt idx="36">
                  <c:v>5.7</c:v>
                </c:pt>
                <c:pt idx="37">
                  <c:v>3.1</c:v>
                </c:pt>
                <c:pt idx="38">
                  <c:v>4.4000000000000004</c:v>
                </c:pt>
                <c:pt idx="39">
                  <c:v>3.7</c:v>
                </c:pt>
                <c:pt idx="40">
                  <c:v>5.0999999999999996</c:v>
                </c:pt>
                <c:pt idx="41">
                  <c:v>5.8</c:v>
                </c:pt>
                <c:pt idx="42">
                  <c:v>4.9000000000000004</c:v>
                </c:pt>
                <c:pt idx="43">
                  <c:v>2.2000000000000002</c:v>
                </c:pt>
                <c:pt idx="44">
                  <c:v>3.2</c:v>
                </c:pt>
                <c:pt idx="45">
                  <c:v>3.3</c:v>
                </c:pt>
                <c:pt idx="46">
                  <c:v>3.3</c:v>
                </c:pt>
                <c:pt idx="47">
                  <c:v>2.2000000000000002</c:v>
                </c:pt>
                <c:pt idx="48">
                  <c:v>3.2</c:v>
                </c:pt>
                <c:pt idx="49">
                  <c:v>3.3</c:v>
                </c:pt>
                <c:pt idx="50">
                  <c:v>3.3</c:v>
                </c:pt>
                <c:pt idx="59">
                  <c:v>0.8</c:v>
                </c:pt>
                <c:pt idx="60">
                  <c:v>0.5</c:v>
                </c:pt>
                <c:pt idx="61">
                  <c:v>0.6</c:v>
                </c:pt>
                <c:pt idx="62" formatCode="General">
                  <c:v>0.7</c:v>
                </c:pt>
                <c:pt idx="63">
                  <c:v>1.6</c:v>
                </c:pt>
                <c:pt idx="64">
                  <c:v>1.25</c:v>
                </c:pt>
                <c:pt idx="65">
                  <c:v>3.7</c:v>
                </c:pt>
                <c:pt idx="66">
                  <c:v>3.15</c:v>
                </c:pt>
                <c:pt idx="67">
                  <c:v>1.65</c:v>
                </c:pt>
                <c:pt idx="68">
                  <c:v>2.95</c:v>
                </c:pt>
                <c:pt idx="69">
                  <c:v>3.1</c:v>
                </c:pt>
                <c:pt idx="70">
                  <c:v>2.6</c:v>
                </c:pt>
                <c:pt idx="71">
                  <c:v>1.2</c:v>
                </c:pt>
                <c:pt idx="72">
                  <c:v>1.75</c:v>
                </c:pt>
                <c:pt idx="73">
                  <c:v>0.9</c:v>
                </c:pt>
                <c:pt idx="75">
                  <c:v>1.9666666666666666</c:v>
                </c:pt>
                <c:pt idx="76">
                  <c:v>3.55</c:v>
                </c:pt>
                <c:pt idx="77">
                  <c:v>14.899999999999999</c:v>
                </c:pt>
                <c:pt idx="78">
                  <c:v>4.75</c:v>
                </c:pt>
                <c:pt idx="79">
                  <c:v>1.6636333333333331</c:v>
                </c:pt>
                <c:pt idx="80">
                  <c:v>4.4597500000000005</c:v>
                </c:pt>
                <c:pt idx="81">
                  <c:v>10.921483333333335</c:v>
                </c:pt>
                <c:pt idx="82">
                  <c:v>7.9592499999999999</c:v>
                </c:pt>
                <c:pt idx="83">
                  <c:v>1.0460666666666667</c:v>
                </c:pt>
                <c:pt idx="84">
                  <c:v>0.78890000000000005</c:v>
                </c:pt>
                <c:pt idx="85">
                  <c:v>6.1980500000000003</c:v>
                </c:pt>
                <c:pt idx="86">
                  <c:v>6.7566500000000005</c:v>
                </c:pt>
                <c:pt idx="87">
                  <c:v>3.5050833333333333</c:v>
                </c:pt>
                <c:pt idx="88">
                  <c:v>2.6416166666666672</c:v>
                </c:pt>
                <c:pt idx="89">
                  <c:v>13.415966666666666</c:v>
                </c:pt>
                <c:pt idx="90">
                  <c:v>10.726333333333333</c:v>
                </c:pt>
                <c:pt idx="91">
                  <c:v>2.0053166666666669</c:v>
                </c:pt>
                <c:pt idx="92">
                  <c:v>5.5093000000000005</c:v>
                </c:pt>
                <c:pt idx="93">
                  <c:v>4.6379166666666665</c:v>
                </c:pt>
                <c:pt idx="94">
                  <c:v>8.042016666666667</c:v>
                </c:pt>
                <c:pt idx="95" formatCode="General">
                  <c:v>3.7</c:v>
                </c:pt>
                <c:pt idx="96" formatCode="General">
                  <c:v>3.15</c:v>
                </c:pt>
                <c:pt idx="97" formatCode="General">
                  <c:v>6.6999999999999993</c:v>
                </c:pt>
                <c:pt idx="98" formatCode="General">
                  <c:v>6.6999999999999993</c:v>
                </c:pt>
                <c:pt idx="99">
                  <c:v>4</c:v>
                </c:pt>
                <c:pt idx="100">
                  <c:v>4</c:v>
                </c:pt>
                <c:pt idx="101">
                  <c:v>5.75</c:v>
                </c:pt>
                <c:pt idx="102">
                  <c:v>4</c:v>
                </c:pt>
                <c:pt idx="110">
                  <c:v>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42-453C-ACEF-0885057832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981071"/>
        <c:axId val="1"/>
      </c:lineChart>
      <c:dateAx>
        <c:axId val="11569810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en-US" altLang="ja-JP" sz="1050" b="1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Chl-a</a:t>
                </a:r>
                <a:r>
                  <a:rPr lang="ja-JP" altLang="en-US" sz="1050" b="1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（</a:t>
                </a:r>
                <a:r>
                  <a:rPr lang="el-GR" altLang="ja-JP" sz="1100" b="0" i="0" u="none" strike="noStrike" baseline="0"/>
                  <a:t>μ</a:t>
                </a:r>
                <a:r>
                  <a:rPr lang="en-US" altLang="ja-JP" sz="1050" b="1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g/L)</a:t>
                </a:r>
              </a:p>
            </c:rich>
          </c:tx>
          <c:layout>
            <c:manualLayout>
              <c:xMode val="edge"/>
              <c:yMode val="edge"/>
              <c:x val="7.5282758329907557E-4"/>
              <c:y val="0.35561191785700152"/>
            </c:manualLayout>
          </c:layout>
          <c:overlay val="0"/>
          <c:spPr>
            <a:noFill/>
            <a:ln w="25400">
              <a:noFill/>
            </a:ln>
          </c:spPr>
        </c:title>
        <c:numFmt formatCode="0.0_);[Red]\(0.0\)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6981071"/>
        <c:crosses val="autoZero"/>
        <c:crossBetween val="between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1" i="0"/>
              <a:t>NO</a:t>
            </a:r>
            <a:r>
              <a:rPr lang="en-US" altLang="ja-JP" sz="1400" b="1" i="0" baseline="-25000"/>
              <a:t>2</a:t>
            </a:r>
            <a:r>
              <a:rPr lang="en-US" altLang="ja-JP" sz="1400" b="1" i="0" baseline="30000"/>
              <a:t>-</a:t>
            </a:r>
            <a:r>
              <a:rPr lang="ja-JP" altLang="ja-JP" sz="1400" b="1" i="0"/>
              <a:t>経年変化</a:t>
            </a:r>
            <a:endParaRPr lang="ja-JP" altLang="ja-JP" sz="1400"/>
          </a:p>
        </c:rich>
      </c:tx>
      <c:layout>
        <c:manualLayout>
          <c:xMode val="edge"/>
          <c:yMode val="edge"/>
          <c:x val="0.38958774731471818"/>
          <c:y val="0"/>
        </c:manualLayout>
      </c:layout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tx>
            <c:v>=</c:v>
          </c:tx>
          <c:spPr>
            <a:ln w="12700">
              <a:noFill/>
              <a:prstDash val="solid"/>
            </a:ln>
          </c:spPr>
          <c:marker>
            <c:symbol val="square"/>
            <c:size val="7"/>
            <c:spPr>
              <a:solidFill>
                <a:srgbClr val="000000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'伊自良湖(表層)経年_ﾌﾟﾚｾﾞﾝ用'!$V$24:$EB$24</c:f>
              <c:numCache>
                <c:formatCode>0.0_ </c:formatCode>
                <c:ptCount val="111"/>
                <c:pt idx="39" formatCode="0.000_);[Red]\(0.000\)">
                  <c:v>0</c:v>
                </c:pt>
                <c:pt idx="40" formatCode="0.000_);[Red]\(0.000\)">
                  <c:v>0</c:v>
                </c:pt>
                <c:pt idx="41" formatCode="0.000_);[Red]\(0.000\)">
                  <c:v>0</c:v>
                </c:pt>
                <c:pt idx="42" formatCode="0.000_);[Red]\(0.000\)">
                  <c:v>0</c:v>
                </c:pt>
                <c:pt idx="55" formatCode="0.0_);[Red]\(0.0\)">
                  <c:v>0</c:v>
                </c:pt>
                <c:pt idx="56" formatCode="0.0_);[Red]\(0.0\)">
                  <c:v>0</c:v>
                </c:pt>
                <c:pt idx="57" formatCode="0.0_);[Red]\(0.0\)">
                  <c:v>0</c:v>
                </c:pt>
                <c:pt idx="58" formatCode="0.0_);[Red]\(0.0\)">
                  <c:v>0</c:v>
                </c:pt>
                <c:pt idx="59" formatCode="0.00_);[Red]\(0.00\)">
                  <c:v>0</c:v>
                </c:pt>
                <c:pt idx="60" formatCode="0.00_);[Red]\(0.00\)">
                  <c:v>0</c:v>
                </c:pt>
                <c:pt idx="61" formatCode="0.0_);[Red]\(0.0\)">
                  <c:v>0</c:v>
                </c:pt>
                <c:pt idx="62" formatCode="General">
                  <c:v>0</c:v>
                </c:pt>
                <c:pt idx="63" formatCode="0.00_);[Red]\(0.00\)">
                  <c:v>0</c:v>
                </c:pt>
                <c:pt idx="64" formatCode="0.00_);[Red]\(0.00\)">
                  <c:v>0</c:v>
                </c:pt>
                <c:pt idx="65" formatCode="0.00_);[Red]\(0.00\)">
                  <c:v>0</c:v>
                </c:pt>
                <c:pt idx="66" formatCode="0.00_);[Red]\(0.00\)">
                  <c:v>0</c:v>
                </c:pt>
                <c:pt idx="67" formatCode="0.00_);[Red]\(0.00\)">
                  <c:v>6.5000000000000002E-2</c:v>
                </c:pt>
                <c:pt idx="68" formatCode="0.00_);[Red]\(0.00\)">
                  <c:v>0.1</c:v>
                </c:pt>
                <c:pt idx="69" formatCode="0.0_);[Red]\(0.0\)">
                  <c:v>0.105</c:v>
                </c:pt>
                <c:pt idx="70" formatCode="0.0_);[Red]\(0.0\)">
                  <c:v>0</c:v>
                </c:pt>
                <c:pt idx="71" formatCode="0.0_);[Red]\(0.0\)">
                  <c:v>0</c:v>
                </c:pt>
                <c:pt idx="72" formatCode="0.0_);[Red]\(0.0\)">
                  <c:v>0</c:v>
                </c:pt>
                <c:pt idx="73" formatCode="0.0_);[Red]\(0.0\)">
                  <c:v>0</c:v>
                </c:pt>
                <c:pt idx="75" formatCode="0.0_);[Red]\(0.0\)">
                  <c:v>0.02</c:v>
                </c:pt>
                <c:pt idx="76" formatCode="0.0_);[Red]\(0.0\)">
                  <c:v>0</c:v>
                </c:pt>
                <c:pt idx="77" formatCode="0.0_);[Red]\(0.0\)">
                  <c:v>0</c:v>
                </c:pt>
                <c:pt idx="78" formatCode="0.0_);[Red]\(0.0\)">
                  <c:v>0</c:v>
                </c:pt>
                <c:pt idx="79" formatCode="0.0_);[Red]\(0.0\)">
                  <c:v>9.8333333333333328E-3</c:v>
                </c:pt>
                <c:pt idx="80" formatCode="0.0_);[Red]\(0.0\)">
                  <c:v>9.6666666666666672E-3</c:v>
                </c:pt>
                <c:pt idx="81" formatCode="0.0_);[Red]\(0.0\)">
                  <c:v>0.01</c:v>
                </c:pt>
                <c:pt idx="82" formatCode="0.0_);[Red]\(0.0\)">
                  <c:v>0</c:v>
                </c:pt>
                <c:pt idx="83" formatCode="0.0_);[Red]\(0.0\)">
                  <c:v>8.3333333333333332E-3</c:v>
                </c:pt>
                <c:pt idx="84" formatCode="0.0_);[Red]\(0.0\)">
                  <c:v>1.0499999999999999E-2</c:v>
                </c:pt>
                <c:pt idx="85" formatCode="0.0_);[Red]\(0.0\)">
                  <c:v>0</c:v>
                </c:pt>
                <c:pt idx="86" formatCode="0.0_);[Red]\(0.0\)">
                  <c:v>0</c:v>
                </c:pt>
                <c:pt idx="87" formatCode="0.0_);[Red]\(0.0\)">
                  <c:v>0</c:v>
                </c:pt>
                <c:pt idx="88" formatCode="0.0_);[Red]\(0.0\)">
                  <c:v>0</c:v>
                </c:pt>
                <c:pt idx="89" formatCode="0.0_);[Red]\(0.0\)">
                  <c:v>0</c:v>
                </c:pt>
                <c:pt idx="90" formatCode="0.0_);[Red]\(0.0\)">
                  <c:v>0</c:v>
                </c:pt>
                <c:pt idx="91" formatCode="0.0_);[Red]\(0.0\)">
                  <c:v>0</c:v>
                </c:pt>
                <c:pt idx="92" formatCode="0.0_);[Red]\(0.0\)">
                  <c:v>0</c:v>
                </c:pt>
                <c:pt idx="93" formatCode="0.0_);[Red]\(0.0\)">
                  <c:v>0</c:v>
                </c:pt>
                <c:pt idx="94" formatCode="0.0_);[Red]\(0.0\)">
                  <c:v>0</c:v>
                </c:pt>
                <c:pt idx="95" formatCode="General">
                  <c:v>0</c:v>
                </c:pt>
                <c:pt idx="96" formatCode="General">
                  <c:v>0</c:v>
                </c:pt>
                <c:pt idx="97" formatCode="General">
                  <c:v>0</c:v>
                </c:pt>
                <c:pt idx="98" formatCode="General">
                  <c:v>0</c:v>
                </c:pt>
                <c:pt idx="99" formatCode="0.0_);[Red]\(0.0\)">
                  <c:v>0</c:v>
                </c:pt>
                <c:pt idx="100" formatCode="0.0_);[Red]\(0.0\)">
                  <c:v>0.01</c:v>
                </c:pt>
                <c:pt idx="101" formatCode="0.0_);[Red]\(0.0\)">
                  <c:v>0</c:v>
                </c:pt>
                <c:pt idx="102" formatCode="0.0_);[Red]\(0.0\)">
                  <c:v>0</c:v>
                </c:pt>
                <c:pt idx="110" formatCode="0.0_);[Red]\(0.0\)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48-4444-AC79-684A4F2262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7055375"/>
        <c:axId val="1"/>
      </c:lineChart>
      <c:dateAx>
        <c:axId val="115705537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050" b="1" i="0" u="none" strike="noStrike" baseline="0"/>
                  <a:t>NO</a:t>
                </a:r>
                <a:r>
                  <a:rPr lang="en-US" altLang="ja-JP" sz="1050" b="1" i="0" u="none" strike="noStrike" baseline="-25000"/>
                  <a:t>2</a:t>
                </a:r>
                <a:r>
                  <a:rPr lang="en-US" altLang="ja-JP" sz="1050" b="1" i="0" u="none" strike="noStrike" baseline="30000"/>
                  <a:t>-</a:t>
                </a:r>
                <a:r>
                  <a:rPr lang="en-US" altLang="en-US"/>
                  <a:t>(mg/L)</a:t>
                </a:r>
              </a:p>
            </c:rich>
          </c:tx>
          <c:layout>
            <c:manualLayout>
              <c:xMode val="edge"/>
              <c:yMode val="edge"/>
              <c:x val="9.8624418935584855E-3"/>
              <c:y val="0.3504042522322900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0_);[Red]\(#,##0.00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7055375"/>
        <c:crosses val="autoZero"/>
        <c:crossBetween val="between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40" b="1" i="0" u="none" strike="noStrike" baseline="0"/>
              <a:t>PO</a:t>
            </a:r>
            <a:r>
              <a:rPr lang="en-US" altLang="ja-JP" sz="1440" b="1" i="0" u="none" strike="noStrike" baseline="-25000"/>
              <a:t>4</a:t>
            </a:r>
            <a:r>
              <a:rPr lang="en-US" altLang="ja-JP" sz="1440" b="1" i="0" u="none" strike="noStrike" baseline="30000"/>
              <a:t>3-</a:t>
            </a:r>
            <a:r>
              <a:rPr lang="ja-JP" altLang="en-US" sz="1440" b="1" i="0" u="none" strike="noStrike" baseline="0"/>
              <a:t>の経年</a:t>
            </a:r>
            <a:r>
              <a:rPr lang="ja-JP" altLang="ja-JP" sz="1440" b="1" i="0" u="none" strike="noStrike" baseline="0"/>
              <a:t>変化</a:t>
            </a:r>
            <a:endParaRPr lang="en-US" altLang="ja-JP"/>
          </a:p>
        </c:rich>
      </c:tx>
      <c:layout>
        <c:manualLayout>
          <c:xMode val="edge"/>
          <c:yMode val="edge"/>
          <c:x val="0.37029407464650477"/>
          <c:y val="3.1024677191732943E-2"/>
        </c:manualLayout>
      </c:layout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tx>
            <c:strRef>
              <c:f>'伊自良湖(表層)経年_ﾌﾟﾚｾﾞﾝ用'!$U$25</c:f>
              <c:strCache>
                <c:ptCount val="1"/>
                <c:pt idx="0">
                  <c:v>PO43-　(mg/L)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7"/>
            <c:spPr>
              <a:solidFill>
                <a:srgbClr val="000000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'伊自良湖(表層)経年_ﾌﾟﾚｾﾞﾝ用'!$V$25:$DP$25</c:f>
              <c:numCache>
                <c:formatCode>General</c:formatCode>
                <c:ptCount val="99"/>
                <c:pt idx="0" formatCode="0.00_);[Red]\(0.00\)">
                  <c:v>0.02</c:v>
                </c:pt>
                <c:pt idx="1">
                  <c:v>0.01</c:v>
                </c:pt>
                <c:pt idx="3">
                  <c:v>0.01</c:v>
                </c:pt>
                <c:pt idx="6">
                  <c:v>0.01</c:v>
                </c:pt>
                <c:pt idx="20">
                  <c:v>0.02</c:v>
                </c:pt>
                <c:pt idx="32" formatCode="m/d/yyyy">
                  <c:v>0.01</c:v>
                </c:pt>
                <c:pt idx="36">
                  <c:v>0.01</c:v>
                </c:pt>
                <c:pt idx="39" formatCode="0.000_);[Red]\(0.000\)">
                  <c:v>1E-3</c:v>
                </c:pt>
                <c:pt idx="40" formatCode="0.000_);[Red]\(0.000\)">
                  <c:v>5.0000000000000001E-3</c:v>
                </c:pt>
                <c:pt idx="41" formatCode="0.000_);[Red]\(0.000\)">
                  <c:v>4.0000000000000001E-3</c:v>
                </c:pt>
                <c:pt idx="42" formatCode="0.000_);[Red]\(0.000\)">
                  <c:v>5.0000000000000001E-3</c:v>
                </c:pt>
                <c:pt idx="43">
                  <c:v>8.0000000000000002E-3</c:v>
                </c:pt>
                <c:pt idx="44">
                  <c:v>4.0000000000000001E-3</c:v>
                </c:pt>
                <c:pt idx="45">
                  <c:v>3.0000000000000001E-3</c:v>
                </c:pt>
                <c:pt idx="46">
                  <c:v>3.0000000000000001E-3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2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5">
                  <c:v>0</c:v>
                </c:pt>
                <c:pt idx="79">
                  <c:v>0</c:v>
                </c:pt>
                <c:pt idx="83">
                  <c:v>0</c:v>
                </c:pt>
                <c:pt idx="87">
                  <c:v>0</c:v>
                </c:pt>
                <c:pt idx="91">
                  <c:v>0</c:v>
                </c:pt>
                <c:pt idx="9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0B-49F6-8AD0-12BA06DEF0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7054415"/>
        <c:axId val="1"/>
      </c:lineChart>
      <c:dateAx>
        <c:axId val="115705441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 sz="1175" b="1" i="0" u="none" strike="noStrike" baseline="0"/>
                  <a:t>PO</a:t>
                </a:r>
                <a:r>
                  <a:rPr lang="en-US" altLang="ja-JP" sz="1175" b="1" i="0" u="none" strike="noStrike" baseline="-25000"/>
                  <a:t>4</a:t>
                </a:r>
                <a:r>
                  <a:rPr lang="en-US" altLang="ja-JP" sz="1175" b="1" i="0" u="none" strike="noStrike" baseline="30000"/>
                  <a:t>3</a:t>
                </a:r>
                <a:r>
                  <a:rPr lang="en-US" altLang="en-US"/>
                  <a:t>（mg/L)</a:t>
                </a:r>
              </a:p>
            </c:rich>
          </c:tx>
          <c:layout>
            <c:manualLayout>
              <c:xMode val="edge"/>
              <c:yMode val="edge"/>
              <c:x val="9.6156979051358633E-3"/>
              <c:y val="0.334210685975810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0_);[Red]\(#,##0.00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7054415"/>
        <c:crosses val="autoZero"/>
        <c:crossBetween val="between"/>
        <c:majorUnit val="2.0000000000000013E-3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1" i="0"/>
              <a:t>Al</a:t>
            </a:r>
            <a:r>
              <a:rPr lang="en-US" altLang="ja-JP" sz="1400" b="1" i="0" baseline="30000"/>
              <a:t>3+</a:t>
            </a:r>
            <a:r>
              <a:rPr lang="ja-JP" altLang="en-US" sz="1400" b="1" i="0"/>
              <a:t>の経年</a:t>
            </a:r>
            <a:r>
              <a:rPr lang="ja-JP" altLang="ja-JP" sz="1400" b="1" i="0"/>
              <a:t>変化</a:t>
            </a:r>
            <a:endParaRPr lang="ja-JP" altLang="ja-JP" sz="1400"/>
          </a:p>
        </c:rich>
      </c:tx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spPr>
            <a:ln w="12700">
              <a:noFill/>
              <a:prstDash val="solid"/>
            </a:ln>
          </c:spPr>
          <c:marker>
            <c:symbol val="square"/>
            <c:size val="7"/>
            <c:spPr>
              <a:solidFill>
                <a:srgbClr val="000000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'伊自良湖(表層)経年_ﾌﾟﾚｾﾞﾝ用'!$V$28:$EB$28</c:f>
              <c:numCache>
                <c:formatCode>0.000</c:formatCode>
                <c:ptCount val="111"/>
                <c:pt idx="39">
                  <c:v>3.0000000000000001E-3</c:v>
                </c:pt>
                <c:pt idx="40">
                  <c:v>0</c:v>
                </c:pt>
                <c:pt idx="41">
                  <c:v>3.0000000000000001E-3</c:v>
                </c:pt>
                <c:pt idx="42">
                  <c:v>0</c:v>
                </c:pt>
                <c:pt idx="43">
                  <c:v>2E-3</c:v>
                </c:pt>
                <c:pt idx="44">
                  <c:v>2E-3</c:v>
                </c:pt>
                <c:pt idx="45">
                  <c:v>8.0000000000000002E-3</c:v>
                </c:pt>
                <c:pt idx="46">
                  <c:v>8.9999999999999993E-3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97-465C-8CDC-03B93BC76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7162943"/>
        <c:axId val="1"/>
      </c:lineChart>
      <c:dateAx>
        <c:axId val="115716294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1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en-US"/>
                  <a:t>Al</a:t>
                </a:r>
                <a:r>
                  <a:rPr lang="en-US" altLang="en-US" baseline="30000"/>
                  <a:t>3+</a:t>
                </a:r>
                <a:r>
                  <a:rPr lang="en-US" altLang="en-US"/>
                  <a:t>（mg/L)</a:t>
                </a:r>
              </a:p>
            </c:rich>
          </c:tx>
          <c:layout>
            <c:manualLayout>
              <c:xMode val="edge"/>
              <c:yMode val="edge"/>
              <c:x val="4.3217489380092551E-5"/>
              <c:y val="0.390110394492145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_);[Red]\(#,##0.0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7162943"/>
        <c:crosses val="autoZero"/>
        <c:crossBetween val="between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380" b="1" i="0" u="none" strike="noStrike" baseline="0"/>
              <a:t>DO</a:t>
            </a:r>
            <a:r>
              <a:rPr lang="ja-JP" altLang="ja-JP" sz="1380" b="1" i="0" u="none" strike="noStrike" baseline="0"/>
              <a:t>の経年変化</a:t>
            </a:r>
            <a:endParaRPr lang="ja-JP" altLang="en-US"/>
          </a:p>
        </c:rich>
      </c:tx>
      <c:layout>
        <c:manualLayout>
          <c:xMode val="edge"/>
          <c:yMode val="edge"/>
          <c:x val="0.38259946949602125"/>
          <c:y val="0"/>
        </c:manualLayout>
      </c:layout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spPr>
            <a:ln w="12700">
              <a:noFill/>
              <a:prstDash val="solid"/>
            </a:ln>
          </c:spPr>
          <c:marker>
            <c:symbol val="square"/>
            <c:size val="7"/>
            <c:spPr>
              <a:solidFill>
                <a:srgbClr val="000000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'伊自良湖(表層)経年_ﾌﾟﾚｾﾞﾝ用'!$V$35:$EB$35</c:f>
              <c:numCache>
                <c:formatCode>0.000</c:formatCode>
                <c:ptCount val="111"/>
                <c:pt idx="71" formatCode="General">
                  <c:v>13.02</c:v>
                </c:pt>
                <c:pt idx="72" formatCode="General">
                  <c:v>8.35</c:v>
                </c:pt>
                <c:pt idx="73" formatCode="General">
                  <c:v>9.5299999999999994</c:v>
                </c:pt>
                <c:pt idx="75" formatCode="General">
                  <c:v>9.44</c:v>
                </c:pt>
                <c:pt idx="76" formatCode="General">
                  <c:v>9.52</c:v>
                </c:pt>
                <c:pt idx="77" formatCode="General">
                  <c:v>10.8</c:v>
                </c:pt>
                <c:pt idx="78" formatCode="General">
                  <c:v>12</c:v>
                </c:pt>
                <c:pt idx="79" formatCode="General">
                  <c:v>10.53</c:v>
                </c:pt>
                <c:pt idx="80" formatCode="General">
                  <c:v>10.05619954805298</c:v>
                </c:pt>
                <c:pt idx="81" formatCode="General">
                  <c:v>10.56</c:v>
                </c:pt>
                <c:pt idx="82" formatCode="General">
                  <c:v>13.3408100656022</c:v>
                </c:pt>
                <c:pt idx="83" formatCode="General">
                  <c:v>10.613333333333332</c:v>
                </c:pt>
                <c:pt idx="84" formatCode="General">
                  <c:v>9.0900000000000016</c:v>
                </c:pt>
                <c:pt idx="85" formatCode="General">
                  <c:v>8.3876160138470794</c:v>
                </c:pt>
                <c:pt idx="86" formatCode="General">
                  <c:v>12.328833674064017</c:v>
                </c:pt>
                <c:pt idx="87" formatCode="General">
                  <c:v>11.594000000000001</c:v>
                </c:pt>
                <c:pt idx="88" formatCode="General">
                  <c:v>8.65</c:v>
                </c:pt>
                <c:pt idx="89" formatCode="General">
                  <c:v>9.8527333333333331</c:v>
                </c:pt>
                <c:pt idx="90" formatCode="General">
                  <c:v>11.864133333333333</c:v>
                </c:pt>
                <c:pt idx="91" formatCode="General">
                  <c:v>10.585999999999999</c:v>
                </c:pt>
                <c:pt idx="92" formatCode="General">
                  <c:v>9.4266666666666676</c:v>
                </c:pt>
                <c:pt idx="93" formatCode="General">
                  <c:v>8.9553333333333338</c:v>
                </c:pt>
                <c:pt idx="94" formatCode="General">
                  <c:v>12.7866</c:v>
                </c:pt>
                <c:pt idx="95" formatCode="General">
                  <c:v>11.5</c:v>
                </c:pt>
                <c:pt idx="96" formatCode="General">
                  <c:v>9.23</c:v>
                </c:pt>
                <c:pt idx="97" formatCode="General">
                  <c:v>9.7899999999999991</c:v>
                </c:pt>
                <c:pt idx="98" formatCode="General">
                  <c:v>9.7899999999999991</c:v>
                </c:pt>
                <c:pt idx="99" formatCode="General">
                  <c:v>10.55</c:v>
                </c:pt>
                <c:pt idx="100" formatCode="General">
                  <c:v>9.01</c:v>
                </c:pt>
                <c:pt idx="101" formatCode="General">
                  <c:v>9.1999999999999993</c:v>
                </c:pt>
                <c:pt idx="102" formatCode="General">
                  <c:v>11.43</c:v>
                </c:pt>
                <c:pt idx="110" formatCode="General">
                  <c:v>11.12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DF-4340-B690-4E295A39A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7163903"/>
        <c:axId val="1"/>
      </c:lineChart>
      <c:dateAx>
        <c:axId val="11571639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150" b="1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DO</a:t>
                </a:r>
                <a:r>
                  <a:rPr lang="ja-JP" altLang="en-US" sz="1150" b="1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Times New Roman"/>
                  </a:rPr>
                  <a:t>（</a:t>
                </a:r>
                <a:r>
                  <a:rPr lang="ja-JP" altLang="en-US" sz="1150" b="1" i="0" u="none" strike="noStrike" baseline="0">
                    <a:solidFill>
                      <a:srgbClr val="000000"/>
                    </a:solidFill>
                    <a:latin typeface="Times New Roman"/>
                    <a:ea typeface="ＭＳ Ｐ明朝"/>
                    <a:cs typeface="Times New Roman"/>
                  </a:rPr>
                  <a:t>mg/L)</a:t>
                </a:r>
                <a:endParaRPr lang="ja-JP" altLang="en-US" sz="115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c:rich>
          </c:tx>
          <c:layout>
            <c:manualLayout>
              <c:xMode val="edge"/>
              <c:yMode val="edge"/>
              <c:x val="9.2591741682157107E-3"/>
              <c:y val="0.38057848296601116"/>
            </c:manualLayout>
          </c:layout>
          <c:overlay val="0"/>
          <c:spPr>
            <a:noFill/>
            <a:ln w="25400">
              <a:noFill/>
            </a:ln>
          </c:spPr>
        </c:title>
        <c:numFmt formatCode="0.0_);[Red]\(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7163903"/>
        <c:crosses val="autoZero"/>
        <c:crossBetween val="between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ja-JP" sz="1320" b="1" i="0" u="none" strike="noStrike" baseline="0"/>
              <a:t>水温の経年変化</a:t>
            </a:r>
            <a:endParaRPr lang="ja-JP" altLang="en-US"/>
          </a:p>
        </c:rich>
      </c:tx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tx>
            <c:v>=</c:v>
          </c:tx>
          <c:spPr>
            <a:ln w="12700">
              <a:noFill/>
              <a:prstDash val="solid"/>
            </a:ln>
          </c:spPr>
          <c:marker>
            <c:symbol val="square"/>
            <c:size val="7"/>
            <c:spPr>
              <a:solidFill>
                <a:srgbClr val="000000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'伊自良湖(表層)経年_ﾌﾟﾚｾﾞﾝ用'!$V$8:$EB$8</c:f>
              <c:numCache>
                <c:formatCode>0_);[Red]\(0\)</c:formatCode>
                <c:ptCount val="111"/>
                <c:pt idx="39">
                  <c:v>22</c:v>
                </c:pt>
                <c:pt idx="40">
                  <c:v>26.2</c:v>
                </c:pt>
                <c:pt idx="41">
                  <c:v>24.5</c:v>
                </c:pt>
                <c:pt idx="42">
                  <c:v>6.1</c:v>
                </c:pt>
                <c:pt idx="43">
                  <c:v>21.1</c:v>
                </c:pt>
                <c:pt idx="44">
                  <c:v>28.8</c:v>
                </c:pt>
                <c:pt idx="45">
                  <c:v>8.4</c:v>
                </c:pt>
                <c:pt idx="46">
                  <c:v>5.4</c:v>
                </c:pt>
                <c:pt idx="47">
                  <c:v>29</c:v>
                </c:pt>
                <c:pt idx="48">
                  <c:v>24.2</c:v>
                </c:pt>
                <c:pt idx="49">
                  <c:v>15.5</c:v>
                </c:pt>
                <c:pt idx="50">
                  <c:v>5.0999999999999996</c:v>
                </c:pt>
                <c:pt idx="51">
                  <c:v>30.7</c:v>
                </c:pt>
                <c:pt idx="52">
                  <c:v>23</c:v>
                </c:pt>
                <c:pt idx="53">
                  <c:v>11.3</c:v>
                </c:pt>
                <c:pt idx="54">
                  <c:v>6.8</c:v>
                </c:pt>
                <c:pt idx="55">
                  <c:v>26</c:v>
                </c:pt>
                <c:pt idx="56">
                  <c:v>24.3</c:v>
                </c:pt>
                <c:pt idx="57">
                  <c:v>11.9</c:v>
                </c:pt>
                <c:pt idx="59" formatCode="0.0_);[Red]\(0.0\)">
                  <c:v>21</c:v>
                </c:pt>
                <c:pt idx="60" formatCode="0.0_);[Red]\(0.0\)">
                  <c:v>26.6</c:v>
                </c:pt>
                <c:pt idx="61">
                  <c:v>12.8</c:v>
                </c:pt>
                <c:pt idx="62" formatCode="0.0_);[Red]\(0.0\)">
                  <c:v>7.1</c:v>
                </c:pt>
                <c:pt idx="63" formatCode="0.0_);[Red]\(0.0\)">
                  <c:v>25.4</c:v>
                </c:pt>
                <c:pt idx="64">
                  <c:v>26.4</c:v>
                </c:pt>
                <c:pt idx="65">
                  <c:v>11.9</c:v>
                </c:pt>
                <c:pt idx="66">
                  <c:v>11.1</c:v>
                </c:pt>
                <c:pt idx="67">
                  <c:v>21.5</c:v>
                </c:pt>
                <c:pt idx="68">
                  <c:v>25.3</c:v>
                </c:pt>
                <c:pt idx="69">
                  <c:v>15.2</c:v>
                </c:pt>
                <c:pt idx="70">
                  <c:v>7.5</c:v>
                </c:pt>
                <c:pt idx="71">
                  <c:v>22.3</c:v>
                </c:pt>
                <c:pt idx="72">
                  <c:v>26.3</c:v>
                </c:pt>
                <c:pt idx="73">
                  <c:v>23.8</c:v>
                </c:pt>
                <c:pt idx="75">
                  <c:v>23.4</c:v>
                </c:pt>
                <c:pt idx="76">
                  <c:v>29</c:v>
                </c:pt>
                <c:pt idx="77">
                  <c:v>12.5</c:v>
                </c:pt>
                <c:pt idx="78">
                  <c:v>5.0999999999999996</c:v>
                </c:pt>
                <c:pt idx="79">
                  <c:v>18</c:v>
                </c:pt>
                <c:pt idx="80">
                  <c:v>28.2</c:v>
                </c:pt>
                <c:pt idx="81">
                  <c:v>16.100000000000001</c:v>
                </c:pt>
                <c:pt idx="82">
                  <c:v>7.1</c:v>
                </c:pt>
                <c:pt idx="83">
                  <c:v>15.6</c:v>
                </c:pt>
                <c:pt idx="84">
                  <c:v>24.3</c:v>
                </c:pt>
                <c:pt idx="85">
                  <c:v>18.8</c:v>
                </c:pt>
                <c:pt idx="86">
                  <c:v>5.2</c:v>
                </c:pt>
                <c:pt idx="87">
                  <c:v>13.4</c:v>
                </c:pt>
                <c:pt idx="88">
                  <c:v>28.1</c:v>
                </c:pt>
                <c:pt idx="89">
                  <c:v>18.600000000000001</c:v>
                </c:pt>
                <c:pt idx="90">
                  <c:v>6.3</c:v>
                </c:pt>
                <c:pt idx="91">
                  <c:v>15.1</c:v>
                </c:pt>
                <c:pt idx="92">
                  <c:v>22.2</c:v>
                </c:pt>
                <c:pt idx="93">
                  <c:v>18.5</c:v>
                </c:pt>
                <c:pt idx="94">
                  <c:v>6.6</c:v>
                </c:pt>
                <c:pt idx="95">
                  <c:v>13.4</c:v>
                </c:pt>
                <c:pt idx="96">
                  <c:v>23.1</c:v>
                </c:pt>
                <c:pt idx="97">
                  <c:v>21.9</c:v>
                </c:pt>
                <c:pt idx="98">
                  <c:v>5.4</c:v>
                </c:pt>
                <c:pt idx="99" formatCode="0.0_);[Red]\(0.0\)">
                  <c:v>14.8</c:v>
                </c:pt>
                <c:pt idx="100" formatCode="0.0_);[Red]\(0.0\)">
                  <c:v>27.6</c:v>
                </c:pt>
                <c:pt idx="101" formatCode="0.0_);[Red]\(0.0\)">
                  <c:v>17</c:v>
                </c:pt>
                <c:pt idx="102" formatCode="0.0_);[Red]\(0.0\)">
                  <c:v>6.6</c:v>
                </c:pt>
                <c:pt idx="103" formatCode="0.0_);[Red]\(0.0\)">
                  <c:v>15.1</c:v>
                </c:pt>
                <c:pt idx="104" formatCode="0.0_);[Red]\(0.0\)">
                  <c:v>24.3</c:v>
                </c:pt>
                <c:pt idx="105" formatCode="0.0_);[Red]\(0.0\)">
                  <c:v>20.100000000000001</c:v>
                </c:pt>
                <c:pt idx="106" formatCode="0.0_);[Red]\(0.0\)">
                  <c:v>6.1</c:v>
                </c:pt>
                <c:pt idx="107" formatCode="0.0_);[Red]\(0.0\)">
                  <c:v>13.5</c:v>
                </c:pt>
                <c:pt idx="108" formatCode="0.0_);[Red]\(0.0\)">
                  <c:v>24.1</c:v>
                </c:pt>
                <c:pt idx="109" formatCode="0.0_);[Red]\(0.0\)">
                  <c:v>21.6</c:v>
                </c:pt>
                <c:pt idx="110" formatCode="0.0_);[Red]\(0.0\)">
                  <c:v>12.6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CA-430C-8CF3-9ACBCD72E1DC}"/>
            </c:ext>
          </c:extLst>
        </c:ser>
        <c:ser>
          <c:idx val="1"/>
          <c:order val="1"/>
          <c:tx>
            <c:v>=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'伊自良湖(表層)経年_ﾌﾟﾚｾﾞﾝ用'!$V$6:$EB$6</c:f>
              <c:strCache>
                <c:ptCount val="91"/>
                <c:pt idx="0">
                  <c:v>88</c:v>
                </c:pt>
                <c:pt idx="1">
                  <c:v>88</c:v>
                </c:pt>
                <c:pt idx="2">
                  <c:v>88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91</c:v>
                </c:pt>
                <c:pt idx="12">
                  <c:v>91</c:v>
                </c:pt>
                <c:pt idx="13">
                  <c:v>91</c:v>
                </c:pt>
                <c:pt idx="14">
                  <c:v>91</c:v>
                </c:pt>
                <c:pt idx="15">
                  <c:v>92</c:v>
                </c:pt>
                <c:pt idx="16">
                  <c:v>92</c:v>
                </c:pt>
                <c:pt idx="17">
                  <c:v>92</c:v>
                </c:pt>
                <c:pt idx="18">
                  <c:v>92</c:v>
                </c:pt>
                <c:pt idx="19">
                  <c:v>93</c:v>
                </c:pt>
                <c:pt idx="20">
                  <c:v>93</c:v>
                </c:pt>
                <c:pt idx="21">
                  <c:v>93</c:v>
                </c:pt>
                <c:pt idx="22">
                  <c:v>93</c:v>
                </c:pt>
                <c:pt idx="23">
                  <c:v>94</c:v>
                </c:pt>
                <c:pt idx="24">
                  <c:v>94</c:v>
                </c:pt>
                <c:pt idx="25">
                  <c:v>94</c:v>
                </c:pt>
                <c:pt idx="26">
                  <c:v>94</c:v>
                </c:pt>
                <c:pt idx="27">
                  <c:v>95</c:v>
                </c:pt>
                <c:pt idx="28">
                  <c:v>95</c:v>
                </c:pt>
                <c:pt idx="29">
                  <c:v>95</c:v>
                </c:pt>
                <c:pt idx="30">
                  <c:v>95</c:v>
                </c:pt>
                <c:pt idx="31">
                  <c:v>96</c:v>
                </c:pt>
                <c:pt idx="32">
                  <c:v>96</c:v>
                </c:pt>
                <c:pt idx="33">
                  <c:v>96</c:v>
                </c:pt>
                <c:pt idx="34">
                  <c:v>96</c:v>
                </c:pt>
                <c:pt idx="35">
                  <c:v>97</c:v>
                </c:pt>
                <c:pt idx="36">
                  <c:v>97</c:v>
                </c:pt>
                <c:pt idx="37">
                  <c:v>97</c:v>
                </c:pt>
                <c:pt idx="38">
                  <c:v>97</c:v>
                </c:pt>
                <c:pt idx="39">
                  <c:v>98</c:v>
                </c:pt>
                <c:pt idx="40">
                  <c:v>98</c:v>
                </c:pt>
                <c:pt idx="41">
                  <c:v>98</c:v>
                </c:pt>
                <c:pt idx="42">
                  <c:v>98</c:v>
                </c:pt>
                <c:pt idx="43">
                  <c:v>99</c:v>
                </c:pt>
                <c:pt idx="44">
                  <c:v>99</c:v>
                </c:pt>
                <c:pt idx="45">
                  <c:v>99</c:v>
                </c:pt>
                <c:pt idx="46">
                  <c:v>99</c:v>
                </c:pt>
                <c:pt idx="47">
                  <c:v>00</c:v>
                </c:pt>
                <c:pt idx="48">
                  <c:v>00</c:v>
                </c:pt>
                <c:pt idx="49">
                  <c:v>00</c:v>
                </c:pt>
                <c:pt idx="50">
                  <c:v>00</c:v>
                </c:pt>
                <c:pt idx="51">
                  <c:v>01</c:v>
                </c:pt>
                <c:pt idx="52">
                  <c:v>01</c:v>
                </c:pt>
                <c:pt idx="53">
                  <c:v>01</c:v>
                </c:pt>
                <c:pt idx="54">
                  <c:v>01</c:v>
                </c:pt>
                <c:pt idx="55">
                  <c:v>02</c:v>
                </c:pt>
                <c:pt idx="56">
                  <c:v>02</c:v>
                </c:pt>
                <c:pt idx="57">
                  <c:v>02</c:v>
                </c:pt>
                <c:pt idx="58">
                  <c:v>02</c:v>
                </c:pt>
                <c:pt idx="59">
                  <c:v>03</c:v>
                </c:pt>
                <c:pt idx="60">
                  <c:v>03</c:v>
                </c:pt>
                <c:pt idx="61">
                  <c:v>03</c:v>
                </c:pt>
                <c:pt idx="62">
                  <c:v>03</c:v>
                </c:pt>
                <c:pt idx="63">
                  <c:v>04</c:v>
                </c:pt>
                <c:pt idx="64">
                  <c:v>04</c:v>
                </c:pt>
                <c:pt idx="65">
                  <c:v>04</c:v>
                </c:pt>
                <c:pt idx="66">
                  <c:v>04</c:v>
                </c:pt>
                <c:pt idx="67">
                  <c:v>05</c:v>
                </c:pt>
                <c:pt idx="68">
                  <c:v>05</c:v>
                </c:pt>
                <c:pt idx="69">
                  <c:v>05</c:v>
                </c:pt>
                <c:pt idx="70">
                  <c:v>05</c:v>
                </c:pt>
                <c:pt idx="71">
                  <c:v>06</c:v>
                </c:pt>
                <c:pt idx="72">
                  <c:v>06</c:v>
                </c:pt>
                <c:pt idx="73">
                  <c:v>06</c:v>
                </c:pt>
                <c:pt idx="74">
                  <c:v>06</c:v>
                </c:pt>
                <c:pt idx="75">
                  <c:v>07</c:v>
                </c:pt>
                <c:pt idx="76">
                  <c:v>07</c:v>
                </c:pt>
                <c:pt idx="77">
                  <c:v>07</c:v>
                </c:pt>
                <c:pt idx="78">
                  <c:v>07</c:v>
                </c:pt>
                <c:pt idx="79">
                  <c:v>08</c:v>
                </c:pt>
                <c:pt idx="80">
                  <c:v>08</c:v>
                </c:pt>
                <c:pt idx="81">
                  <c:v>08</c:v>
                </c:pt>
                <c:pt idx="82">
                  <c:v>08</c:v>
                </c:pt>
                <c:pt idx="83">
                  <c:v>09</c:v>
                </c:pt>
                <c:pt idx="84">
                  <c:v>09</c:v>
                </c:pt>
                <c:pt idx="85">
                  <c:v>09</c:v>
                </c:pt>
                <c:pt idx="86">
                  <c:v>09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</c:strCache>
            </c:strRef>
          </c:cat>
          <c:val>
            <c:numLit>
              <c:formatCode>General</c:formatCode>
              <c:ptCount val="2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0.03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0.02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0.01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70CA-430C-8CF3-9ACBCD72E1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7166783"/>
        <c:axId val="1"/>
      </c:lineChart>
      <c:dateAx>
        <c:axId val="115716678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  <c:max val="40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100" b="1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Water tempareture</a:t>
                </a:r>
                <a:r>
                  <a:rPr lang="ja-JP" altLang="en-US" sz="1100" b="1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Times New Roman"/>
                  </a:rPr>
                  <a:t>（℃</a:t>
                </a:r>
                <a:r>
                  <a:rPr lang="ja-JP" altLang="en-US" sz="1100" b="1" i="0" u="none" strike="noStrike" baseline="0">
                    <a:solidFill>
                      <a:srgbClr val="000000"/>
                    </a:solidFill>
                    <a:latin typeface="Times New Roman"/>
                    <a:ea typeface="ＭＳ Ｐ明朝"/>
                    <a:cs typeface="Times New Roman"/>
                  </a:rPr>
                  <a:t>)</a:t>
                </a:r>
                <a:endParaRPr lang="ja-JP" altLang="en-US" sz="11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c:rich>
          </c:tx>
          <c:layout>
            <c:manualLayout>
              <c:xMode val="edge"/>
              <c:yMode val="edge"/>
              <c:x val="2.0851911583341242E-3"/>
              <c:y val="0.28248697556021579"/>
            </c:manualLayout>
          </c:layout>
          <c:overlay val="0"/>
          <c:spPr>
            <a:noFill/>
            <a:ln w="25400">
              <a:noFill/>
            </a:ln>
          </c:spPr>
        </c:title>
        <c:numFmt formatCode="0.0_);[Red]\(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7166783"/>
        <c:crosses val="autoZero"/>
        <c:crossBetween val="between"/>
        <c:majorUnit val="10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ja-JP" sz="1350" b="1" i="0" u="none" strike="noStrike" baseline="0"/>
              <a:t>透明度の経年変化</a:t>
            </a:r>
            <a:endParaRPr lang="ja-JP" altLang="en-US"/>
          </a:p>
        </c:rich>
      </c:tx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tx>
            <c:strRef>
              <c:f>'伊自良湖(表層)経年_ﾌﾟﾚｾﾞﾝ用'!$U$21</c:f>
              <c:strCache>
                <c:ptCount val="1"/>
                <c:pt idx="0">
                  <c:v>透明度(m)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7"/>
            <c:spPr>
              <a:solidFill>
                <a:srgbClr val="000000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'伊自良湖(表層)経年_ﾌﾟﾚｾﾞﾝ用'!$V$21:$EB$21</c:f>
              <c:numCache>
                <c:formatCode>0.0_);[Red]\(0.0\)</c:formatCode>
                <c:ptCount val="111"/>
                <c:pt idx="56">
                  <c:v>2.2000000000000002</c:v>
                </c:pt>
                <c:pt idx="59">
                  <c:v>3.01</c:v>
                </c:pt>
                <c:pt idx="64">
                  <c:v>2.82</c:v>
                </c:pt>
                <c:pt idx="67">
                  <c:v>3.7</c:v>
                </c:pt>
                <c:pt idx="68">
                  <c:v>3.5</c:v>
                </c:pt>
                <c:pt idx="69">
                  <c:v>1.6</c:v>
                </c:pt>
                <c:pt idx="70">
                  <c:v>3.2</c:v>
                </c:pt>
                <c:pt idx="71">
                  <c:v>3.4</c:v>
                </c:pt>
                <c:pt idx="72">
                  <c:v>1.5</c:v>
                </c:pt>
                <c:pt idx="73">
                  <c:v>2.2999999999999998</c:v>
                </c:pt>
                <c:pt idx="75">
                  <c:v>2.34</c:v>
                </c:pt>
                <c:pt idx="76">
                  <c:v>2.58</c:v>
                </c:pt>
                <c:pt idx="77">
                  <c:v>2.39</c:v>
                </c:pt>
                <c:pt idx="78">
                  <c:v>3.35</c:v>
                </c:pt>
                <c:pt idx="79">
                  <c:v>3.3</c:v>
                </c:pt>
                <c:pt idx="80">
                  <c:v>2.38</c:v>
                </c:pt>
                <c:pt idx="81">
                  <c:v>2.6</c:v>
                </c:pt>
                <c:pt idx="82">
                  <c:v>2.6</c:v>
                </c:pt>
                <c:pt idx="83">
                  <c:v>2.87</c:v>
                </c:pt>
                <c:pt idx="85">
                  <c:v>2.17</c:v>
                </c:pt>
                <c:pt idx="86">
                  <c:v>3.08</c:v>
                </c:pt>
                <c:pt idx="87">
                  <c:v>2.9</c:v>
                </c:pt>
                <c:pt idx="88">
                  <c:v>2.9</c:v>
                </c:pt>
                <c:pt idx="89">
                  <c:v>1.4</c:v>
                </c:pt>
                <c:pt idx="90">
                  <c:v>1.9</c:v>
                </c:pt>
                <c:pt idx="91">
                  <c:v>1.99</c:v>
                </c:pt>
                <c:pt idx="92">
                  <c:v>1.2</c:v>
                </c:pt>
                <c:pt idx="93">
                  <c:v>2.1</c:v>
                </c:pt>
                <c:pt idx="94">
                  <c:v>1.95</c:v>
                </c:pt>
                <c:pt idx="95" formatCode="General">
                  <c:v>1.95</c:v>
                </c:pt>
                <c:pt idx="96" formatCode="General">
                  <c:v>2.2599999999999998</c:v>
                </c:pt>
                <c:pt idx="97" formatCode="General">
                  <c:v>2.5</c:v>
                </c:pt>
                <c:pt idx="98" formatCode="General">
                  <c:v>2.46</c:v>
                </c:pt>
                <c:pt idx="99">
                  <c:v>2.78</c:v>
                </c:pt>
                <c:pt idx="100">
                  <c:v>3</c:v>
                </c:pt>
                <c:pt idx="101">
                  <c:v>2.1800000000000002</c:v>
                </c:pt>
                <c:pt idx="102">
                  <c:v>1.55</c:v>
                </c:pt>
                <c:pt idx="110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11-4ECC-8493-91B8FBF937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7170623"/>
        <c:axId val="1"/>
      </c:lineChart>
      <c:dateAx>
        <c:axId val="115717062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125" b="1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Transparency</a:t>
                </a:r>
                <a:r>
                  <a:rPr lang="ja-JP" altLang="en-US" sz="1125" b="1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Times New Roman"/>
                  </a:rPr>
                  <a:t>（</a:t>
                </a:r>
                <a:r>
                  <a:rPr lang="ja-JP" altLang="en-US" sz="1125" b="1" i="0" u="none" strike="noStrike" baseline="0">
                    <a:solidFill>
                      <a:srgbClr val="000000"/>
                    </a:solidFill>
                    <a:latin typeface="Times New Roman"/>
                    <a:ea typeface="ＭＳ Ｐ明朝"/>
                    <a:cs typeface="Times New Roman"/>
                  </a:rPr>
                  <a:t>m)</a:t>
                </a:r>
                <a:endParaRPr lang="ja-JP" altLang="en-US" sz="1125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c:rich>
          </c:tx>
          <c:layout>
            <c:manualLayout>
              <c:xMode val="edge"/>
              <c:yMode val="edge"/>
              <c:x val="6.7294638568056984E-4"/>
              <c:y val="0.3425415792875136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_);[Red]\(#,##0.0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7170623"/>
        <c:crosses val="autoZero"/>
        <c:crossBetween val="between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40" b="1" i="0" u="none" strike="noStrike" baseline="0"/>
              <a:t>DOC</a:t>
            </a:r>
            <a:r>
              <a:rPr lang="ja-JP" altLang="en-US" sz="1440" b="1" i="0" u="none" strike="noStrike" baseline="0"/>
              <a:t>の経年</a:t>
            </a:r>
            <a:r>
              <a:rPr lang="ja-JP" altLang="ja-JP" sz="1440" b="1" i="0" u="none" strike="noStrike" baseline="0"/>
              <a:t>変化</a:t>
            </a:r>
            <a:endParaRPr lang="en-US" altLang="ja-JP"/>
          </a:p>
        </c:rich>
      </c:tx>
      <c:layout>
        <c:manualLayout>
          <c:xMode val="edge"/>
          <c:yMode val="edge"/>
          <c:x val="0.37029407464650477"/>
          <c:y val="2.1147733417744893E-2"/>
        </c:manualLayout>
      </c:layout>
      <c:overlay val="0"/>
    </c:title>
    <c:autoTitleDeleted val="0"/>
    <c:plotArea>
      <c:layout>
        <c:manualLayout>
          <c:xMode val="edge"/>
          <c:yMode val="edge"/>
          <c:x val="5.4312070339406604E-2"/>
          <c:y val="0.125493535530281"/>
          <c:w val="0.86812945980380274"/>
          <c:h val="0.77148997116101248"/>
        </c:manualLayout>
      </c:layout>
      <c:lineChart>
        <c:grouping val="standard"/>
        <c:varyColors val="0"/>
        <c:ser>
          <c:idx val="0"/>
          <c:order val="0"/>
          <c:tx>
            <c:strRef>
              <c:f>'伊自良湖(表層)経年_ﾌﾟﾚｾﾞﾝ用'!$U$23</c:f>
              <c:strCache>
                <c:ptCount val="1"/>
                <c:pt idx="0">
                  <c:v>DOC　(mg/L)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7"/>
            <c:spPr>
              <a:solidFill>
                <a:srgbClr val="000000"/>
              </a:solidFill>
              <a:ln>
                <a:solidFill>
                  <a:srgbClr val="333333"/>
                </a:solidFill>
                <a:prstDash val="solid"/>
              </a:ln>
            </c:spPr>
          </c:marker>
          <c:cat>
            <c:numRef>
              <c:f>'伊自良湖(表層)経年_ﾌﾟﾚｾﾞﾝ用'!$V$7:$EB$7</c:f>
              <c:numCache>
                <c:formatCode>m/d/yyyy</c:formatCode>
                <c:ptCount val="111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</c:numCache>
            </c:numRef>
          </c:cat>
          <c:val>
            <c:numRef>
              <c:f>'伊自良湖(表層)経年_ﾌﾟﾚｾﾞﾝ用'!$V$23:$DP$23</c:f>
              <c:numCache>
                <c:formatCode>0.0_);[Red]\(0.0\)</c:formatCode>
                <c:ptCount val="99"/>
                <c:pt idx="0">
                  <c:v>1</c:v>
                </c:pt>
                <c:pt idx="1">
                  <c:v>1.2</c:v>
                </c:pt>
                <c:pt idx="2">
                  <c:v>1.1000000000000001</c:v>
                </c:pt>
                <c:pt idx="3">
                  <c:v>1.2</c:v>
                </c:pt>
                <c:pt idx="4">
                  <c:v>1</c:v>
                </c:pt>
                <c:pt idx="5">
                  <c:v>2.1</c:v>
                </c:pt>
                <c:pt idx="6">
                  <c:v>1.4</c:v>
                </c:pt>
                <c:pt idx="7">
                  <c:v>0.7</c:v>
                </c:pt>
                <c:pt idx="8">
                  <c:v>1</c:v>
                </c:pt>
                <c:pt idx="9">
                  <c:v>1.2</c:v>
                </c:pt>
                <c:pt idx="10">
                  <c:v>1</c:v>
                </c:pt>
                <c:pt idx="11">
                  <c:v>1</c:v>
                </c:pt>
                <c:pt idx="12">
                  <c:v>1.2</c:v>
                </c:pt>
                <c:pt idx="13">
                  <c:v>1</c:v>
                </c:pt>
                <c:pt idx="14">
                  <c:v>1.5</c:v>
                </c:pt>
                <c:pt idx="15">
                  <c:v>1.2</c:v>
                </c:pt>
                <c:pt idx="16">
                  <c:v>1.2</c:v>
                </c:pt>
                <c:pt idx="17">
                  <c:v>1.4</c:v>
                </c:pt>
                <c:pt idx="18">
                  <c:v>1.1000000000000001</c:v>
                </c:pt>
                <c:pt idx="19">
                  <c:v>1.6</c:v>
                </c:pt>
                <c:pt idx="20">
                  <c:v>1.1000000000000001</c:v>
                </c:pt>
                <c:pt idx="21">
                  <c:v>1.1000000000000001</c:v>
                </c:pt>
                <c:pt idx="22">
                  <c:v>0.7</c:v>
                </c:pt>
                <c:pt idx="23">
                  <c:v>1.6</c:v>
                </c:pt>
                <c:pt idx="24">
                  <c:v>1.7</c:v>
                </c:pt>
                <c:pt idx="25">
                  <c:v>0.9</c:v>
                </c:pt>
                <c:pt idx="26">
                  <c:v>1.2</c:v>
                </c:pt>
                <c:pt idx="27">
                  <c:v>1.1000000000000001</c:v>
                </c:pt>
                <c:pt idx="28">
                  <c:v>1.6</c:v>
                </c:pt>
                <c:pt idx="29">
                  <c:v>1.8</c:v>
                </c:pt>
                <c:pt idx="30">
                  <c:v>1.7</c:v>
                </c:pt>
                <c:pt idx="31">
                  <c:v>1.7</c:v>
                </c:pt>
                <c:pt idx="32">
                  <c:v>2</c:v>
                </c:pt>
                <c:pt idx="33">
                  <c:v>1.7</c:v>
                </c:pt>
                <c:pt idx="34">
                  <c:v>1.4</c:v>
                </c:pt>
                <c:pt idx="35">
                  <c:v>1.6</c:v>
                </c:pt>
                <c:pt idx="36">
                  <c:v>3.6</c:v>
                </c:pt>
                <c:pt idx="37">
                  <c:v>2.2999999999999998</c:v>
                </c:pt>
                <c:pt idx="38">
                  <c:v>1.6</c:v>
                </c:pt>
                <c:pt idx="39">
                  <c:v>1.2</c:v>
                </c:pt>
                <c:pt idx="40">
                  <c:v>1.5</c:v>
                </c:pt>
                <c:pt idx="41">
                  <c:v>1.8</c:v>
                </c:pt>
                <c:pt idx="42">
                  <c:v>1.5</c:v>
                </c:pt>
                <c:pt idx="56">
                  <c:v>3.1799999999999997</c:v>
                </c:pt>
                <c:pt idx="59">
                  <c:v>1.3</c:v>
                </c:pt>
                <c:pt idx="60">
                  <c:v>2.0499999999999998</c:v>
                </c:pt>
                <c:pt idx="61">
                  <c:v>1.2</c:v>
                </c:pt>
                <c:pt idx="62" formatCode="General">
                  <c:v>1.05</c:v>
                </c:pt>
                <c:pt idx="63">
                  <c:v>1.55</c:v>
                </c:pt>
                <c:pt idx="64">
                  <c:v>1</c:v>
                </c:pt>
                <c:pt idx="65">
                  <c:v>0.95</c:v>
                </c:pt>
                <c:pt idx="66">
                  <c:v>1</c:v>
                </c:pt>
                <c:pt idx="67">
                  <c:v>0.65</c:v>
                </c:pt>
                <c:pt idx="68">
                  <c:v>0.7</c:v>
                </c:pt>
                <c:pt idx="69">
                  <c:v>0.7</c:v>
                </c:pt>
                <c:pt idx="70">
                  <c:v>0.9</c:v>
                </c:pt>
                <c:pt idx="71">
                  <c:v>0.7</c:v>
                </c:pt>
                <c:pt idx="72">
                  <c:v>0.75</c:v>
                </c:pt>
                <c:pt idx="73">
                  <c:v>0.4</c:v>
                </c:pt>
                <c:pt idx="75">
                  <c:v>1</c:v>
                </c:pt>
                <c:pt idx="79">
                  <c:v>0.78019172712938167</c:v>
                </c:pt>
                <c:pt idx="83">
                  <c:v>0.727058646116995</c:v>
                </c:pt>
                <c:pt idx="87">
                  <c:v>0.48871447137016433</c:v>
                </c:pt>
                <c:pt idx="91">
                  <c:v>0.82522555844101619</c:v>
                </c:pt>
                <c:pt idx="95" formatCode="General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28-43A2-8715-BA1D8248F6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7172543"/>
        <c:axId val="1"/>
      </c:lineChart>
      <c:dateAx>
        <c:axId val="115717254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/>
                  <a:t>年</a:t>
                </a:r>
              </a:p>
            </c:rich>
          </c:tx>
          <c:overlay val="0"/>
        </c:title>
        <c:numFmt formatCode="yy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175" b="1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DOC</a:t>
                </a:r>
                <a:r>
                  <a:rPr lang="ja-JP" altLang="en-US" sz="1175" b="1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Times New Roman"/>
                  </a:rPr>
                  <a:t>（</a:t>
                </a:r>
                <a:r>
                  <a:rPr lang="ja-JP" altLang="en-US" sz="1175" b="1" i="0" u="none" strike="noStrike" baseline="0">
                    <a:solidFill>
                      <a:srgbClr val="000000"/>
                    </a:solidFill>
                    <a:latin typeface="Times New Roman"/>
                    <a:ea typeface="Yu Gothic"/>
                    <a:cs typeface="Times New Roman"/>
                  </a:rPr>
                  <a:t>mg/L)</a:t>
                </a:r>
                <a:endParaRPr lang="ja-JP" altLang="en-US" sz="1175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c:rich>
          </c:tx>
          <c:layout>
            <c:manualLayout>
              <c:xMode val="edge"/>
              <c:yMode val="edge"/>
              <c:x val="9.6156979051358633E-3"/>
              <c:y val="0.33421068597581077"/>
            </c:manualLayout>
          </c:layout>
          <c:overlay val="0"/>
          <c:spPr>
            <a:noFill/>
            <a:ln w="25400">
              <a:noFill/>
            </a:ln>
          </c:spPr>
        </c:title>
        <c:numFmt formatCode="0.00_);[Red]\(0.0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57172543"/>
        <c:crosses val="autoZero"/>
        <c:crossBetween val="between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xMode val="edge"/>
          <c:yMode val="edge"/>
          <c:x val="5.431207033940666E-2"/>
          <c:y val="0.1258041630934747"/>
          <c:w val="0.86812945980380296"/>
          <c:h val="0.77339959980249995"/>
        </c:manualLayout>
      </c:layout>
      <c:lineChart>
        <c:grouping val="standard"/>
        <c:varyColors val="0"/>
        <c:ser>
          <c:idx val="0"/>
          <c:order val="0"/>
          <c:tx>
            <c:v>pH</c:v>
          </c:tx>
          <c:spPr>
            <a:ln w="12700">
              <a:solidFill>
                <a:sysClr val="windowText" lastClr="000000"/>
              </a:solidFill>
              <a:prstDash val="solid"/>
            </a:ln>
          </c:spPr>
          <c:marker>
            <c:symbol val="circle"/>
            <c:size val="7"/>
            <c:spPr>
              <a:solidFill>
                <a:sysClr val="window" lastClr="FFFFFF"/>
              </a:solidFill>
              <a:ln>
                <a:solidFill>
                  <a:schemeClr val="tx1"/>
                </a:solidFill>
                <a:prstDash val="solid"/>
              </a:ln>
            </c:spPr>
          </c:marker>
          <c:cat>
            <c:numRef>
              <c:f>'伊自良湖(表層)経年_ﾌﾟﾚｾﾞﾝ用'!$V$7:$EC$7</c:f>
              <c:numCache>
                <c:formatCode>m/d/yyyy</c:formatCode>
                <c:ptCount val="112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  <c:pt idx="111">
                  <c:v>42570</c:v>
                </c:pt>
              </c:numCache>
            </c:numRef>
          </c:cat>
          <c:val>
            <c:numRef>
              <c:f>'伊自良湖(表層)経年_ﾌﾟﾚｾﾞﾝ用'!$V$9:$EC$9</c:f>
              <c:numCache>
                <c:formatCode>0.00_ </c:formatCode>
                <c:ptCount val="112"/>
                <c:pt idx="0" formatCode="0.00_);[Red]\(0.00\)">
                  <c:v>6.6</c:v>
                </c:pt>
                <c:pt idx="1">
                  <c:v>6.8</c:v>
                </c:pt>
                <c:pt idx="2" formatCode="0.00_);[Red]\(0.00\)">
                  <c:v>6.5</c:v>
                </c:pt>
                <c:pt idx="3" formatCode="0.00_);[Red]\(0.00\)">
                  <c:v>7.8</c:v>
                </c:pt>
                <c:pt idx="4" formatCode="0.00_);[Red]\(0.00\)">
                  <c:v>8.6999999999999993</c:v>
                </c:pt>
                <c:pt idx="5" formatCode="0.00_);[Red]\(0.00\)">
                  <c:v>6.7</c:v>
                </c:pt>
                <c:pt idx="6" formatCode="0.00_);[Red]\(0.00\)">
                  <c:v>6.8</c:v>
                </c:pt>
                <c:pt idx="7" formatCode="0.00_);[Red]\(0.00\)">
                  <c:v>7.1</c:v>
                </c:pt>
                <c:pt idx="8" formatCode="0.00_);[Red]\(0.00\)">
                  <c:v>7.2</c:v>
                </c:pt>
                <c:pt idx="9">
                  <c:v>6.8</c:v>
                </c:pt>
                <c:pt idx="10" formatCode="0.00_);[Red]\(0.00\)">
                  <c:v>6.8</c:v>
                </c:pt>
                <c:pt idx="11" formatCode="0.00_);[Red]\(0.00\)">
                  <c:v>7</c:v>
                </c:pt>
                <c:pt idx="12" formatCode="0.00_);[Red]\(0.00\)">
                  <c:v>8</c:v>
                </c:pt>
                <c:pt idx="13" formatCode="0.00_);[Red]\(0.00\)">
                  <c:v>7.2</c:v>
                </c:pt>
                <c:pt idx="14" formatCode="0.00_);[Red]\(0.00\)">
                  <c:v>7.1</c:v>
                </c:pt>
                <c:pt idx="15" formatCode="0.00_);[Red]\(0.00\)">
                  <c:v>7.3</c:v>
                </c:pt>
                <c:pt idx="16" formatCode="0.00_);[Red]\(0.00\)">
                  <c:v>7.1</c:v>
                </c:pt>
                <c:pt idx="17">
                  <c:v>8.9</c:v>
                </c:pt>
                <c:pt idx="18" formatCode="0.00_);[Red]\(0.00\)">
                  <c:v>6.8</c:v>
                </c:pt>
                <c:pt idx="19" formatCode="0.00_);[Red]\(0.00\)">
                  <c:v>7.1</c:v>
                </c:pt>
                <c:pt idx="20" formatCode="0.00_);[Red]\(0.00\)">
                  <c:v>7</c:v>
                </c:pt>
                <c:pt idx="21" formatCode="0.00_);[Red]\(0.00\)">
                  <c:v>7.1</c:v>
                </c:pt>
                <c:pt idx="22" formatCode="0.00_);[Red]\(0.00\)">
                  <c:v>7</c:v>
                </c:pt>
                <c:pt idx="23" formatCode="0.00_);[Red]\(0.00\)">
                  <c:v>7.3</c:v>
                </c:pt>
                <c:pt idx="24" formatCode="0.00_);[Red]\(0.00\)">
                  <c:v>7.7</c:v>
                </c:pt>
                <c:pt idx="25">
                  <c:v>7.5</c:v>
                </c:pt>
                <c:pt idx="26" formatCode="0.00_);[Red]\(0.00\)">
                  <c:v>7</c:v>
                </c:pt>
                <c:pt idx="27" formatCode="0.00_);[Red]\(0.00\)">
                  <c:v>7.3</c:v>
                </c:pt>
                <c:pt idx="28" formatCode="0.00_);[Red]\(0.00\)">
                  <c:v>8.4</c:v>
                </c:pt>
                <c:pt idx="29" formatCode="0.00_);[Red]\(0.00\)">
                  <c:v>6.7</c:v>
                </c:pt>
                <c:pt idx="30" formatCode="0.00_);[Red]\(0.00\)">
                  <c:v>7.1</c:v>
                </c:pt>
                <c:pt idx="31" formatCode="0.00_);[Red]\(0.00\)">
                  <c:v>8</c:v>
                </c:pt>
                <c:pt idx="32" formatCode="0.00_);[Red]\(0.00\)">
                  <c:v>8.4</c:v>
                </c:pt>
                <c:pt idx="33">
                  <c:v>6.8</c:v>
                </c:pt>
                <c:pt idx="34" formatCode="0.00_);[Red]\(0.00\)">
                  <c:v>6.9</c:v>
                </c:pt>
                <c:pt idx="35" formatCode="0.00_);[Red]\(0.00\)">
                  <c:v>7.3</c:v>
                </c:pt>
                <c:pt idx="36" formatCode="0.00_);[Red]\(0.00\)">
                  <c:v>7.4</c:v>
                </c:pt>
                <c:pt idx="37" formatCode="0.00_);[Red]\(0.00\)">
                  <c:v>6.6</c:v>
                </c:pt>
                <c:pt idx="38" formatCode="0.00_);[Red]\(0.00\)">
                  <c:v>6.6</c:v>
                </c:pt>
                <c:pt idx="39" formatCode="0.00_);[Red]\(0.00\)">
                  <c:v>7.7</c:v>
                </c:pt>
                <c:pt idx="40">
                  <c:v>8.3000000000000007</c:v>
                </c:pt>
                <c:pt idx="41" formatCode="0.00_);[Red]\(0.00\)">
                  <c:v>7.4</c:v>
                </c:pt>
                <c:pt idx="42" formatCode="0.00_);[Red]\(0.00\)">
                  <c:v>7.2</c:v>
                </c:pt>
                <c:pt idx="43" formatCode="0.00_);[Red]\(0.00\)">
                  <c:v>7.5</c:v>
                </c:pt>
                <c:pt idx="44" formatCode="0.00_);[Red]\(0.00\)">
                  <c:v>7.5</c:v>
                </c:pt>
                <c:pt idx="45" formatCode="0.00_);[Red]\(0.00\)">
                  <c:v>6.8</c:v>
                </c:pt>
                <c:pt idx="46" formatCode="0.00_);[Red]\(0.00\)">
                  <c:v>6.8</c:v>
                </c:pt>
                <c:pt idx="47" formatCode="0.00_);[Red]\(0.00\)">
                  <c:v>7.5</c:v>
                </c:pt>
                <c:pt idx="48" formatCode="0.00_);[Red]\(0.00\)">
                  <c:v>6.8</c:v>
                </c:pt>
                <c:pt idx="49" formatCode="0.00_);[Red]\(0.00\)">
                  <c:v>6.8</c:v>
                </c:pt>
                <c:pt idx="50" formatCode="0.00_);[Red]\(0.00\)">
                  <c:v>6.59</c:v>
                </c:pt>
                <c:pt idx="51" formatCode="0.00_);[Red]\(0.00\)">
                  <c:v>8.1</c:v>
                </c:pt>
                <c:pt idx="52" formatCode="0.00_);[Red]\(0.00\)">
                  <c:v>8.9</c:v>
                </c:pt>
                <c:pt idx="53" formatCode="0.00_);[Red]\(0.00\)">
                  <c:v>6.4</c:v>
                </c:pt>
                <c:pt idx="54" formatCode="0.00_);[Red]\(0.00\)">
                  <c:v>6.8</c:v>
                </c:pt>
                <c:pt idx="55" formatCode="0.00_);[Red]\(0.00\)">
                  <c:v>7.9</c:v>
                </c:pt>
                <c:pt idx="56" formatCode="0.00_);[Red]\(0.00\)">
                  <c:v>6.8</c:v>
                </c:pt>
                <c:pt idx="57" formatCode="0.00_);[Red]\(0.00\)">
                  <c:v>6.4</c:v>
                </c:pt>
                <c:pt idx="58" formatCode="0.00_);[Red]\(0.00\)">
                  <c:v>6.7</c:v>
                </c:pt>
                <c:pt idx="59" formatCode="0.00_);[Red]\(0.00\)">
                  <c:v>6.6</c:v>
                </c:pt>
                <c:pt idx="60" formatCode="0.00_);[Red]\(0.00\)">
                  <c:v>8.1</c:v>
                </c:pt>
                <c:pt idx="61" formatCode="0.00_);[Red]\(0.00\)">
                  <c:v>6.6</c:v>
                </c:pt>
                <c:pt idx="62" formatCode="0.00_);[Red]\(0.00\)">
                  <c:v>6.7</c:v>
                </c:pt>
                <c:pt idx="63" formatCode="0.00_);[Red]\(0.00\)">
                  <c:v>7.52</c:v>
                </c:pt>
                <c:pt idx="64" formatCode="0.00_);[Red]\(0.00\)">
                  <c:v>7.05</c:v>
                </c:pt>
                <c:pt idx="65" formatCode="0.00_);[Red]\(0.00\)">
                  <c:v>7.03</c:v>
                </c:pt>
                <c:pt idx="66" formatCode="0.00_);[Red]\(0.00\)">
                  <c:v>7.26</c:v>
                </c:pt>
                <c:pt idx="67" formatCode="0.00_);[Red]\(0.00\)">
                  <c:v>6.9842808392057947</c:v>
                </c:pt>
                <c:pt idx="68" formatCode="0.00_);[Red]\(0.00\)">
                  <c:v>7.1698848809173059</c:v>
                </c:pt>
                <c:pt idx="69" formatCode="0.00_);[Red]\(0.00\)">
                  <c:v>6.8395396456636943</c:v>
                </c:pt>
                <c:pt idx="70" formatCode="0.00_);[Red]\(0.00\)">
                  <c:v>6.8349712183221527</c:v>
                </c:pt>
                <c:pt idx="71" formatCode="0.00_);[Red]\(0.00\)">
                  <c:v>6.9547410106634633</c:v>
                </c:pt>
                <c:pt idx="72" formatCode="0.00_);[Red]\(0.00\)">
                  <c:v>6.5945951332274966</c:v>
                </c:pt>
                <c:pt idx="73" formatCode="0.00_);[Red]\(0.00\)">
                  <c:v>6.983628145044011</c:v>
                </c:pt>
                <c:pt idx="75" formatCode="0.00_);[Red]\(0.00\)">
                  <c:v>7.1681605304378344</c:v>
                </c:pt>
                <c:pt idx="76" formatCode="0.00_);[Red]\(0.00\)">
                  <c:v>7.142672792415329</c:v>
                </c:pt>
                <c:pt idx="77" formatCode="0.00_);[Red]\(0.00\)">
                  <c:v>7.174741010663463</c:v>
                </c:pt>
                <c:pt idx="78" formatCode="0.00_);[Red]\(0.00\)">
                  <c:v>6.9289646597059393</c:v>
                </c:pt>
                <c:pt idx="79" formatCode="0.00_);[Red]\(0.00\)">
                  <c:v>7.1377930894940462</c:v>
                </c:pt>
                <c:pt idx="80" formatCode="0.00_);[Red]\(0.00\)">
                  <c:v>8.3648599430488488</c:v>
                </c:pt>
                <c:pt idx="81" formatCode="0.00_);[Red]\(0.00\)">
                  <c:v>6.9627446509488085</c:v>
                </c:pt>
                <c:pt idx="82" formatCode="0.00_);[Red]\(0.00\)">
                  <c:v>7.1274097561446172</c:v>
                </c:pt>
                <c:pt idx="83" formatCode="0.00_);[Red]\(0.00\)">
                  <c:v>7.0982533873677172</c:v>
                </c:pt>
                <c:pt idx="84" formatCode="0.00_);[Red]\(0.00\)">
                  <c:v>6.9077930894940449</c:v>
                </c:pt>
                <c:pt idx="85" formatCode="0.00_);[Red]\(0.00\)">
                  <c:v>7.0944274639437301</c:v>
                </c:pt>
                <c:pt idx="86" formatCode="0.00_);[Red]\(0.00\)">
                  <c:v>7.1028729789970271</c:v>
                </c:pt>
                <c:pt idx="87" formatCode="0.00_);[Red]\(0.00\)">
                  <c:v>6.9819954231700736</c:v>
                </c:pt>
                <c:pt idx="88" formatCode="0.00_);[Red]\(0.00\)">
                  <c:v>7.2516328410114008</c:v>
                </c:pt>
                <c:pt idx="89" formatCode="0.00_);[Red]\(0.00\)">
                  <c:v>7.1196903625018795</c:v>
                </c:pt>
                <c:pt idx="90" formatCode="0.00_);[Red]\(0.00\)">
                  <c:v>6.8205730934826851</c:v>
                </c:pt>
                <c:pt idx="91" formatCode="0.00_);[Red]\(0.00\)">
                  <c:v>7.1911168063862076</c:v>
                </c:pt>
                <c:pt idx="92" formatCode="0.00_);[Red]\(0.00\)">
                  <c:v>7.1099616235818042</c:v>
                </c:pt>
                <c:pt idx="93" formatCode="0.00_);[Red]\(0.00\)">
                  <c:v>6.9282790332061035</c:v>
                </c:pt>
                <c:pt idx="94" formatCode="0.00_);[Red]\(0.00\)">
                  <c:v>7.3148944688765916</c:v>
                </c:pt>
                <c:pt idx="95" formatCode="0.00_);[Red]\(0.00\)">
                  <c:v>7.1214616657453647</c:v>
                </c:pt>
                <c:pt idx="96" formatCode="0.00_);[Red]\(0.00\)">
                  <c:v>7.0506080749394116</c:v>
                </c:pt>
                <c:pt idx="97" formatCode="0.00_);[Red]\(0.00\)">
                  <c:v>7.0999616235818044</c:v>
                </c:pt>
                <c:pt idx="98" formatCode="0.00_);[Red]\(0.00\)">
                  <c:v>7.1765639722342156</c:v>
                </c:pt>
                <c:pt idx="99" formatCode="0.00_);[Red]\(0.00\)">
                  <c:v>7.2364497400488048</c:v>
                </c:pt>
                <c:pt idx="100" formatCode="0.00_);[Red]\(0.00\)">
                  <c:v>7.2665258982293102</c:v>
                </c:pt>
                <c:pt idx="101" formatCode="0.00_);[Red]\(0.00\)">
                  <c:v>7.0966029365523573</c:v>
                </c:pt>
                <c:pt idx="102" formatCode="0.00_);[Red]\(0.00\)">
                  <c:v>7.1224655170551348</c:v>
                </c:pt>
                <c:pt idx="103" formatCode="0.00_);[Red]\(0.00\)">
                  <c:v>7.0945839517941556</c:v>
                </c:pt>
                <c:pt idx="104" formatCode="0.00_);[Red]\(0.00\)">
                  <c:v>6.9684476155931927</c:v>
                </c:pt>
                <c:pt idx="105" formatCode="0.00_);[Red]\(0.00\)">
                  <c:v>7.2677742259792657</c:v>
                </c:pt>
                <c:pt idx="106" formatCode="0.00_);[Red]\(0.00\)">
                  <c:v>6.9856398435228115</c:v>
                </c:pt>
                <c:pt idx="107" formatCode="0.00_);[Red]\(0.00\)">
                  <c:v>7.2845072707506162</c:v>
                </c:pt>
                <c:pt idx="108" formatCode="0.00_);[Red]\(0.00\)">
                  <c:v>7.0341979662924157</c:v>
                </c:pt>
                <c:pt idx="109" formatCode="0.00_);[Red]\(0.00\)">
                  <c:v>7.1909531477334223</c:v>
                </c:pt>
                <c:pt idx="110" formatCode="0.00_);[Red]\(0.00\)">
                  <c:v>6.9093910078123724</c:v>
                </c:pt>
                <c:pt idx="111" formatCode="0.00_);[Red]\(0.00\)">
                  <c:v>7.3151496062040398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9D-46AB-A911-9B8FA04177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0773263"/>
        <c:axId val="1"/>
      </c:lineChart>
      <c:dateAx>
        <c:axId val="1160773263"/>
        <c:scaling>
          <c:orientation val="minMax"/>
          <c:max val="42705"/>
          <c:min val="32143"/>
        </c:scaling>
        <c:delete val="0"/>
        <c:axPos val="b"/>
        <c:numFmt formatCode="yyyy;@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  <c:max val="10"/>
          <c:min val="5"/>
        </c:scaling>
        <c:delete val="0"/>
        <c:axPos val="l"/>
        <c:title>
          <c:tx>
            <c:rich>
              <a:bodyPr/>
              <a:lstStyle/>
              <a:p>
                <a:pPr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ja-JP"/>
                  <a:t>pH</a:t>
                </a:r>
              </a:p>
            </c:rich>
          </c:tx>
          <c:layout>
            <c:manualLayout>
              <c:xMode val="edge"/>
              <c:yMode val="edge"/>
              <c:x val="8.8028702294566125E-3"/>
              <c:y val="0.4852554821776310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0773263"/>
        <c:crosses val="autoZero"/>
        <c:crossBetween val="between"/>
      </c:valAx>
      <c:spPr>
        <a:ln w="25400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7718461662880378"/>
          <c:y val="0.18737871475742954"/>
          <c:w val="0.90253703581170008"/>
          <c:h val="0.26273749047498096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75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28972339995964"/>
          <c:y val="0.14353770136294877"/>
          <c:w val="0.79328738416981692"/>
          <c:h val="0.69639530772939096"/>
        </c:manualLayout>
      </c:layout>
      <c:lineChart>
        <c:grouping val="standard"/>
        <c:varyColors val="0"/>
        <c:ser>
          <c:idx val="0"/>
          <c:order val="0"/>
          <c:tx>
            <c:v>NO3-(mg/L)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'伊自良湖(表層)経年_ﾌﾟﾚｾﾞﾝ用'!$V$7:$EC$7</c:f>
              <c:numCache>
                <c:formatCode>m/d/yyyy</c:formatCode>
                <c:ptCount val="112"/>
                <c:pt idx="0">
                  <c:v>32441</c:v>
                </c:pt>
                <c:pt idx="1">
                  <c:v>32496</c:v>
                </c:pt>
                <c:pt idx="2">
                  <c:v>32566</c:v>
                </c:pt>
                <c:pt idx="3">
                  <c:v>32615</c:v>
                </c:pt>
                <c:pt idx="4">
                  <c:v>32713</c:v>
                </c:pt>
                <c:pt idx="5">
                  <c:v>32811</c:v>
                </c:pt>
                <c:pt idx="6">
                  <c:v>32881</c:v>
                </c:pt>
                <c:pt idx="7">
                  <c:v>32975</c:v>
                </c:pt>
                <c:pt idx="8">
                  <c:v>33080</c:v>
                </c:pt>
                <c:pt idx="9">
                  <c:v>33158</c:v>
                </c:pt>
                <c:pt idx="10">
                  <c:v>33249</c:v>
                </c:pt>
                <c:pt idx="11">
                  <c:v>33340</c:v>
                </c:pt>
                <c:pt idx="12">
                  <c:v>33445</c:v>
                </c:pt>
                <c:pt idx="13">
                  <c:v>33522</c:v>
                </c:pt>
                <c:pt idx="14">
                  <c:v>33616</c:v>
                </c:pt>
                <c:pt idx="15">
                  <c:v>33707</c:v>
                </c:pt>
                <c:pt idx="16">
                  <c:v>33767</c:v>
                </c:pt>
                <c:pt idx="17">
                  <c:v>33834</c:v>
                </c:pt>
                <c:pt idx="18">
                  <c:v>33889</c:v>
                </c:pt>
                <c:pt idx="19">
                  <c:v>34115</c:v>
                </c:pt>
                <c:pt idx="20">
                  <c:v>34193</c:v>
                </c:pt>
                <c:pt idx="21">
                  <c:v>34299</c:v>
                </c:pt>
                <c:pt idx="22">
                  <c:v>34375</c:v>
                </c:pt>
                <c:pt idx="23">
                  <c:v>34480</c:v>
                </c:pt>
                <c:pt idx="24">
                  <c:v>34572</c:v>
                </c:pt>
                <c:pt idx="25">
                  <c:v>34663</c:v>
                </c:pt>
                <c:pt idx="26">
                  <c:v>34757</c:v>
                </c:pt>
                <c:pt idx="27">
                  <c:v>34845</c:v>
                </c:pt>
                <c:pt idx="28">
                  <c:v>34922</c:v>
                </c:pt>
                <c:pt idx="29">
                  <c:v>35016</c:v>
                </c:pt>
                <c:pt idx="30">
                  <c:v>35108</c:v>
                </c:pt>
                <c:pt idx="31">
                  <c:v>35198</c:v>
                </c:pt>
                <c:pt idx="32">
                  <c:v>35289</c:v>
                </c:pt>
                <c:pt idx="33">
                  <c:v>35381</c:v>
                </c:pt>
                <c:pt idx="34">
                  <c:v>35487</c:v>
                </c:pt>
                <c:pt idx="35">
                  <c:v>35562</c:v>
                </c:pt>
                <c:pt idx="36">
                  <c:v>35654</c:v>
                </c:pt>
                <c:pt idx="37">
                  <c:v>35746</c:v>
                </c:pt>
                <c:pt idx="38">
                  <c:v>35839</c:v>
                </c:pt>
                <c:pt idx="39">
                  <c:v>35962</c:v>
                </c:pt>
                <c:pt idx="40">
                  <c:v>36013</c:v>
                </c:pt>
                <c:pt idx="41">
                  <c:v>36055</c:v>
                </c:pt>
                <c:pt idx="42">
                  <c:v>36193</c:v>
                </c:pt>
                <c:pt idx="43">
                  <c:v>36320</c:v>
                </c:pt>
                <c:pt idx="44">
                  <c:v>36382</c:v>
                </c:pt>
                <c:pt idx="45">
                  <c:v>36514</c:v>
                </c:pt>
                <c:pt idx="46">
                  <c:v>36579</c:v>
                </c:pt>
                <c:pt idx="47">
                  <c:v>36766</c:v>
                </c:pt>
                <c:pt idx="48">
                  <c:v>36797</c:v>
                </c:pt>
                <c:pt idx="49">
                  <c:v>36846</c:v>
                </c:pt>
                <c:pt idx="50">
                  <c:v>36907</c:v>
                </c:pt>
                <c:pt idx="51">
                  <c:v>37103</c:v>
                </c:pt>
                <c:pt idx="52">
                  <c:v>37159</c:v>
                </c:pt>
                <c:pt idx="53">
                  <c:v>37224</c:v>
                </c:pt>
                <c:pt idx="54">
                  <c:v>37287</c:v>
                </c:pt>
                <c:pt idx="55">
                  <c:v>37424</c:v>
                </c:pt>
                <c:pt idx="56">
                  <c:v>37526</c:v>
                </c:pt>
                <c:pt idx="57">
                  <c:v>37592</c:v>
                </c:pt>
                <c:pt idx="58">
                  <c:v>37325</c:v>
                </c:pt>
                <c:pt idx="59">
                  <c:v>37768</c:v>
                </c:pt>
                <c:pt idx="60">
                  <c:v>37858</c:v>
                </c:pt>
                <c:pt idx="61">
                  <c:v>37960</c:v>
                </c:pt>
                <c:pt idx="62">
                  <c:v>38049</c:v>
                </c:pt>
                <c:pt idx="63">
                  <c:v>38156</c:v>
                </c:pt>
                <c:pt idx="64">
                  <c:v>38251</c:v>
                </c:pt>
                <c:pt idx="65">
                  <c:v>38343</c:v>
                </c:pt>
                <c:pt idx="66">
                  <c:v>38427</c:v>
                </c:pt>
                <c:pt idx="67">
                  <c:v>38502</c:v>
                </c:pt>
                <c:pt idx="68">
                  <c:v>38595</c:v>
                </c:pt>
                <c:pt idx="69">
                  <c:v>38672</c:v>
                </c:pt>
                <c:pt idx="70">
                  <c:v>38779</c:v>
                </c:pt>
                <c:pt idx="71">
                  <c:v>38887</c:v>
                </c:pt>
                <c:pt idx="72">
                  <c:v>38957</c:v>
                </c:pt>
                <c:pt idx="73">
                  <c:v>38985</c:v>
                </c:pt>
                <c:pt idx="75">
                  <c:v>39246</c:v>
                </c:pt>
                <c:pt idx="76">
                  <c:v>39330</c:v>
                </c:pt>
                <c:pt idx="77">
                  <c:v>39413</c:v>
                </c:pt>
                <c:pt idx="78">
                  <c:v>39472</c:v>
                </c:pt>
                <c:pt idx="79">
                  <c:v>39581</c:v>
                </c:pt>
                <c:pt idx="80">
                  <c:v>39658</c:v>
                </c:pt>
                <c:pt idx="81">
                  <c:v>39756</c:v>
                </c:pt>
                <c:pt idx="82">
                  <c:v>39853</c:v>
                </c:pt>
                <c:pt idx="83">
                  <c:v>39927</c:v>
                </c:pt>
                <c:pt idx="84">
                  <c:v>40009</c:v>
                </c:pt>
                <c:pt idx="85">
                  <c:v>40108</c:v>
                </c:pt>
                <c:pt idx="86">
                  <c:v>40196</c:v>
                </c:pt>
                <c:pt idx="87">
                  <c:v>40289</c:v>
                </c:pt>
                <c:pt idx="88">
                  <c:v>40387</c:v>
                </c:pt>
                <c:pt idx="89">
                  <c:v>40471</c:v>
                </c:pt>
                <c:pt idx="90">
                  <c:v>40550</c:v>
                </c:pt>
                <c:pt idx="91">
                  <c:v>40654</c:v>
                </c:pt>
                <c:pt idx="92">
                  <c:v>40752</c:v>
                </c:pt>
                <c:pt idx="93">
                  <c:v>40833</c:v>
                </c:pt>
                <c:pt idx="94">
                  <c:v>40931</c:v>
                </c:pt>
                <c:pt idx="95">
                  <c:v>41015</c:v>
                </c:pt>
                <c:pt idx="96">
                  <c:v>41113</c:v>
                </c:pt>
                <c:pt idx="97">
                  <c:v>41186</c:v>
                </c:pt>
                <c:pt idx="98">
                  <c:v>41285</c:v>
                </c:pt>
                <c:pt idx="99">
                  <c:v>41386</c:v>
                </c:pt>
                <c:pt idx="100">
                  <c:v>41467</c:v>
                </c:pt>
                <c:pt idx="101">
                  <c:v>41578</c:v>
                </c:pt>
                <c:pt idx="102">
                  <c:v>41646</c:v>
                </c:pt>
                <c:pt idx="103">
                  <c:v>41752</c:v>
                </c:pt>
                <c:pt idx="104">
                  <c:v>41836</c:v>
                </c:pt>
                <c:pt idx="105">
                  <c:v>41920</c:v>
                </c:pt>
                <c:pt idx="106">
                  <c:v>42011</c:v>
                </c:pt>
                <c:pt idx="107">
                  <c:v>42110</c:v>
                </c:pt>
                <c:pt idx="108">
                  <c:v>42212</c:v>
                </c:pt>
                <c:pt idx="109">
                  <c:v>42262</c:v>
                </c:pt>
                <c:pt idx="110">
                  <c:v>42472</c:v>
                </c:pt>
                <c:pt idx="111">
                  <c:v>42570</c:v>
                </c:pt>
              </c:numCache>
            </c:numRef>
          </c:cat>
          <c:val>
            <c:numRef>
              <c:f>'伊自良湖(表層)経年_ﾌﾟﾚｾﾞﾝ用'!$V$13:$EC$13</c:f>
              <c:numCache>
                <c:formatCode>0.00_);[Red]\(0.00\)</c:formatCode>
                <c:ptCount val="112"/>
                <c:pt idx="0">
                  <c:v>1.08</c:v>
                </c:pt>
                <c:pt idx="1">
                  <c:v>1.06</c:v>
                </c:pt>
                <c:pt idx="2">
                  <c:v>1.54</c:v>
                </c:pt>
                <c:pt idx="3">
                  <c:v>0.72</c:v>
                </c:pt>
                <c:pt idx="4">
                  <c:v>0.08</c:v>
                </c:pt>
                <c:pt idx="5">
                  <c:v>0.65</c:v>
                </c:pt>
                <c:pt idx="6">
                  <c:v>1.1200000000000001</c:v>
                </c:pt>
                <c:pt idx="7">
                  <c:v>1.25</c:v>
                </c:pt>
                <c:pt idx="8">
                  <c:v>0.54</c:v>
                </c:pt>
                <c:pt idx="9">
                  <c:v>1.38</c:v>
                </c:pt>
                <c:pt idx="10">
                  <c:v>0.9</c:v>
                </c:pt>
                <c:pt idx="11">
                  <c:v>0.85</c:v>
                </c:pt>
                <c:pt idx="12">
                  <c:v>0.51</c:v>
                </c:pt>
                <c:pt idx="13">
                  <c:v>2.11</c:v>
                </c:pt>
                <c:pt idx="14">
                  <c:v>1.68</c:v>
                </c:pt>
                <c:pt idx="15">
                  <c:v>1.6</c:v>
                </c:pt>
                <c:pt idx="16">
                  <c:v>0.99</c:v>
                </c:pt>
                <c:pt idx="17">
                  <c:v>1.1299999999999999</c:v>
                </c:pt>
                <c:pt idx="18">
                  <c:v>1.31</c:v>
                </c:pt>
                <c:pt idx="19">
                  <c:v>1.47</c:v>
                </c:pt>
                <c:pt idx="20">
                  <c:v>1.48</c:v>
                </c:pt>
                <c:pt idx="21">
                  <c:v>1.1200000000000001</c:v>
                </c:pt>
                <c:pt idx="22">
                  <c:v>1.01</c:v>
                </c:pt>
                <c:pt idx="23">
                  <c:v>0.79</c:v>
                </c:pt>
                <c:pt idx="24">
                  <c:v>1.27</c:v>
                </c:pt>
                <c:pt idx="25">
                  <c:v>1.03</c:v>
                </c:pt>
                <c:pt idx="26">
                  <c:v>1.43</c:v>
                </c:pt>
                <c:pt idx="27">
                  <c:v>1.1200000000000001</c:v>
                </c:pt>
                <c:pt idx="28">
                  <c:v>0.48</c:v>
                </c:pt>
                <c:pt idx="29">
                  <c:v>1.36</c:v>
                </c:pt>
                <c:pt idx="30">
                  <c:v>1.75</c:v>
                </c:pt>
                <c:pt idx="31">
                  <c:v>1.01</c:v>
                </c:pt>
                <c:pt idx="32">
                  <c:v>0.92</c:v>
                </c:pt>
                <c:pt idx="33">
                  <c:v>1.05</c:v>
                </c:pt>
                <c:pt idx="34">
                  <c:v>1.54</c:v>
                </c:pt>
                <c:pt idx="35">
                  <c:v>2.15</c:v>
                </c:pt>
                <c:pt idx="36">
                  <c:v>1.6</c:v>
                </c:pt>
                <c:pt idx="37">
                  <c:v>1.81</c:v>
                </c:pt>
                <c:pt idx="38">
                  <c:v>1.25</c:v>
                </c:pt>
                <c:pt idx="39">
                  <c:v>0.86</c:v>
                </c:pt>
                <c:pt idx="40">
                  <c:v>1.68</c:v>
                </c:pt>
                <c:pt idx="41">
                  <c:v>2.06</c:v>
                </c:pt>
                <c:pt idx="42">
                  <c:v>1.92</c:v>
                </c:pt>
                <c:pt idx="43">
                  <c:v>1.86</c:v>
                </c:pt>
                <c:pt idx="44">
                  <c:v>1.33</c:v>
                </c:pt>
                <c:pt idx="45">
                  <c:v>1.95</c:v>
                </c:pt>
                <c:pt idx="46">
                  <c:v>1.85</c:v>
                </c:pt>
                <c:pt idx="47">
                  <c:v>2.2599999999999998</c:v>
                </c:pt>
                <c:pt idx="48">
                  <c:v>3.36</c:v>
                </c:pt>
                <c:pt idx="49">
                  <c:v>2.75</c:v>
                </c:pt>
                <c:pt idx="50">
                  <c:v>2.99</c:v>
                </c:pt>
                <c:pt idx="51">
                  <c:v>2.5228769999999998</c:v>
                </c:pt>
                <c:pt idx="52">
                  <c:v>1.858962</c:v>
                </c:pt>
                <c:pt idx="53">
                  <c:v>2.2720646666666666</c:v>
                </c:pt>
                <c:pt idx="54">
                  <c:v>2.5892685000000002</c:v>
                </c:pt>
                <c:pt idx="55">
                  <c:v>1.58</c:v>
                </c:pt>
                <c:pt idx="56">
                  <c:v>2.04</c:v>
                </c:pt>
                <c:pt idx="57">
                  <c:v>2.3166666666666664</c:v>
                </c:pt>
                <c:pt idx="58">
                  <c:v>2.1016666666666666</c:v>
                </c:pt>
                <c:pt idx="59">
                  <c:v>1.55</c:v>
                </c:pt>
                <c:pt idx="60">
                  <c:v>1.885</c:v>
                </c:pt>
                <c:pt idx="61">
                  <c:v>2.63</c:v>
                </c:pt>
                <c:pt idx="62" formatCode="General">
                  <c:v>2.23</c:v>
                </c:pt>
                <c:pt idx="63">
                  <c:v>1.54</c:v>
                </c:pt>
                <c:pt idx="64">
                  <c:v>2.3450000000000002</c:v>
                </c:pt>
                <c:pt idx="65">
                  <c:v>1.85</c:v>
                </c:pt>
                <c:pt idx="66">
                  <c:v>1.77</c:v>
                </c:pt>
                <c:pt idx="67">
                  <c:v>1.81</c:v>
                </c:pt>
                <c:pt idx="68">
                  <c:v>3.01</c:v>
                </c:pt>
                <c:pt idx="69">
                  <c:v>2.4350000000000001</c:v>
                </c:pt>
                <c:pt idx="70">
                  <c:v>2.2349999999999999</c:v>
                </c:pt>
                <c:pt idx="71">
                  <c:v>2.3450000000000002</c:v>
                </c:pt>
                <c:pt idx="72">
                  <c:v>1.07</c:v>
                </c:pt>
                <c:pt idx="73">
                  <c:v>2.92</c:v>
                </c:pt>
                <c:pt idx="75">
                  <c:v>1.77</c:v>
                </c:pt>
                <c:pt idx="76">
                  <c:v>0.75</c:v>
                </c:pt>
                <c:pt idx="77">
                  <c:v>0.71</c:v>
                </c:pt>
                <c:pt idx="78">
                  <c:v>1.665</c:v>
                </c:pt>
                <c:pt idx="79">
                  <c:v>1.6961666666666666</c:v>
                </c:pt>
                <c:pt idx="80">
                  <c:v>1.0491666666666666</c:v>
                </c:pt>
                <c:pt idx="81">
                  <c:v>2.7216666666666667</c:v>
                </c:pt>
                <c:pt idx="82">
                  <c:v>1.6593333333333333</c:v>
                </c:pt>
                <c:pt idx="83">
                  <c:v>1.5619999999999998</c:v>
                </c:pt>
                <c:pt idx="84">
                  <c:v>1.6523333333333334</c:v>
                </c:pt>
                <c:pt idx="85">
                  <c:v>1.2098333333333335</c:v>
                </c:pt>
                <c:pt idx="86">
                  <c:v>1.4561666666666664</c:v>
                </c:pt>
                <c:pt idx="87">
                  <c:v>1.2843333333333333</c:v>
                </c:pt>
                <c:pt idx="88">
                  <c:v>0.59616666666666673</c:v>
                </c:pt>
                <c:pt idx="89">
                  <c:v>1.2095</c:v>
                </c:pt>
                <c:pt idx="90">
                  <c:v>1.2934999999999999</c:v>
                </c:pt>
                <c:pt idx="91">
                  <c:v>0.69266666666666654</c:v>
                </c:pt>
                <c:pt idx="92">
                  <c:v>1.7000000000000002</c:v>
                </c:pt>
                <c:pt idx="93">
                  <c:v>1.7930000000000001</c:v>
                </c:pt>
                <c:pt idx="94">
                  <c:v>1.1659999999999999</c:v>
                </c:pt>
                <c:pt idx="95">
                  <c:v>1.32</c:v>
                </c:pt>
                <c:pt idx="96">
                  <c:v>1.2450000000000001</c:v>
                </c:pt>
                <c:pt idx="97">
                  <c:v>1.48</c:v>
                </c:pt>
                <c:pt idx="98">
                  <c:v>1.21</c:v>
                </c:pt>
                <c:pt idx="99">
                  <c:v>0.84</c:v>
                </c:pt>
                <c:pt idx="100">
                  <c:v>1.22</c:v>
                </c:pt>
                <c:pt idx="101">
                  <c:v>1.2650000000000001</c:v>
                </c:pt>
                <c:pt idx="102">
                  <c:v>0.92</c:v>
                </c:pt>
                <c:pt idx="103">
                  <c:v>0.86499999999999999</c:v>
                </c:pt>
                <c:pt idx="104">
                  <c:v>1.4750000000000001</c:v>
                </c:pt>
                <c:pt idx="105">
                  <c:v>1.355</c:v>
                </c:pt>
                <c:pt idx="106">
                  <c:v>1.1599999999999999</c:v>
                </c:pt>
                <c:pt idx="107">
                  <c:v>0.71499999999999997</c:v>
                </c:pt>
                <c:pt idx="108">
                  <c:v>0.95499999999999996</c:v>
                </c:pt>
                <c:pt idx="109">
                  <c:v>1.51</c:v>
                </c:pt>
                <c:pt idx="110">
                  <c:v>1.67</c:v>
                </c:pt>
                <c:pt idx="111">
                  <c:v>1.1100000000000001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D2-414E-97E0-E6F202E468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0775183"/>
        <c:axId val="1"/>
      </c:lineChart>
      <c:dateAx>
        <c:axId val="1160775183"/>
        <c:scaling>
          <c:orientation val="minMax"/>
          <c:max val="42705"/>
          <c:min val="32143"/>
        </c:scaling>
        <c:delete val="0"/>
        <c:axPos val="b"/>
        <c:numFmt formatCode="yyyy;@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 altLang="en-US"/>
                  <a:t>NO</a:t>
                </a:r>
                <a:r>
                  <a:rPr lang="en-US" altLang="en-US" baseline="-25000"/>
                  <a:t>3</a:t>
                </a:r>
                <a:r>
                  <a:rPr lang="en-US" altLang="en-US" baseline="30000"/>
                  <a:t>-</a:t>
                </a:r>
                <a:r>
                  <a:rPr lang="en-US" altLang="en-US"/>
                  <a:t>（mg/L）</a:t>
                </a:r>
              </a:p>
            </c:rich>
          </c:tx>
          <c:layout>
            <c:manualLayout>
              <c:xMode val="edge"/>
              <c:yMode val="edge"/>
              <c:x val="9.0089248575160718E-3"/>
              <c:y val="0.3819629322035680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_);[Red]\(#,##0.0\)" sourceLinked="0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ja-JP"/>
          </a:p>
        </c:txPr>
        <c:crossAx val="1160775183"/>
        <c:crosses val="autoZero"/>
        <c:crossBetween val="between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67681740894529063"/>
          <c:y val="0.18421664581646921"/>
          <c:w val="0.93096918260564987"/>
          <c:h val="0.25911798408376524"/>
        </c:manualLayout>
      </c:layout>
      <c:overlay val="1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1200" verticalDpi="1200"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47" Type="http://schemas.openxmlformats.org/officeDocument/2006/relationships/chart" Target="../charts/chart47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63" Type="http://schemas.openxmlformats.org/officeDocument/2006/relationships/chart" Target="../charts/chart6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9" Type="http://schemas.openxmlformats.org/officeDocument/2006/relationships/chart" Target="../charts/chart29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5" Type="http://schemas.openxmlformats.org/officeDocument/2006/relationships/chart" Target="../charts/chart5.xml"/><Relationship Id="rId61" Type="http://schemas.openxmlformats.org/officeDocument/2006/relationships/chart" Target="../charts/chart61.xml"/><Relationship Id="rId19" Type="http://schemas.openxmlformats.org/officeDocument/2006/relationships/chart" Target="../charts/chart1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56" Type="http://schemas.openxmlformats.org/officeDocument/2006/relationships/chart" Target="../charts/chart56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3" Type="http://schemas.openxmlformats.org/officeDocument/2006/relationships/chart" Target="../charts/chart3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chart" Target="../charts/chart46.xml"/><Relationship Id="rId59" Type="http://schemas.openxmlformats.org/officeDocument/2006/relationships/chart" Target="../charts/chart59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54" Type="http://schemas.openxmlformats.org/officeDocument/2006/relationships/chart" Target="../charts/chart54.xml"/><Relationship Id="rId62" Type="http://schemas.openxmlformats.org/officeDocument/2006/relationships/chart" Target="../charts/chart6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49" Type="http://schemas.openxmlformats.org/officeDocument/2006/relationships/chart" Target="../charts/chart49.xml"/><Relationship Id="rId57" Type="http://schemas.openxmlformats.org/officeDocument/2006/relationships/chart" Target="../charts/chart5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52" Type="http://schemas.openxmlformats.org/officeDocument/2006/relationships/chart" Target="../charts/chart52.xml"/><Relationship Id="rId60" Type="http://schemas.openxmlformats.org/officeDocument/2006/relationships/chart" Target="../charts/chart6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76.xml"/><Relationship Id="rId18" Type="http://schemas.openxmlformats.org/officeDocument/2006/relationships/chart" Target="../charts/chart81.xml"/><Relationship Id="rId26" Type="http://schemas.openxmlformats.org/officeDocument/2006/relationships/chart" Target="../charts/chart89.xml"/><Relationship Id="rId39" Type="http://schemas.openxmlformats.org/officeDocument/2006/relationships/chart" Target="../charts/chart102.xml"/><Relationship Id="rId21" Type="http://schemas.openxmlformats.org/officeDocument/2006/relationships/chart" Target="../charts/chart84.xml"/><Relationship Id="rId34" Type="http://schemas.openxmlformats.org/officeDocument/2006/relationships/chart" Target="../charts/chart97.xml"/><Relationship Id="rId42" Type="http://schemas.openxmlformats.org/officeDocument/2006/relationships/chart" Target="../charts/chart105.xml"/><Relationship Id="rId47" Type="http://schemas.openxmlformats.org/officeDocument/2006/relationships/chart" Target="../charts/chart110.xml"/><Relationship Id="rId50" Type="http://schemas.openxmlformats.org/officeDocument/2006/relationships/chart" Target="../charts/chart113.xml"/><Relationship Id="rId55" Type="http://schemas.openxmlformats.org/officeDocument/2006/relationships/chart" Target="../charts/chart118.xml"/><Relationship Id="rId63" Type="http://schemas.openxmlformats.org/officeDocument/2006/relationships/chart" Target="../charts/chart126.xml"/><Relationship Id="rId7" Type="http://schemas.openxmlformats.org/officeDocument/2006/relationships/chart" Target="../charts/chart70.xml"/><Relationship Id="rId2" Type="http://schemas.openxmlformats.org/officeDocument/2006/relationships/chart" Target="../charts/chart65.xml"/><Relationship Id="rId16" Type="http://schemas.openxmlformats.org/officeDocument/2006/relationships/chart" Target="../charts/chart79.xml"/><Relationship Id="rId29" Type="http://schemas.openxmlformats.org/officeDocument/2006/relationships/chart" Target="../charts/chart92.xml"/><Relationship Id="rId11" Type="http://schemas.openxmlformats.org/officeDocument/2006/relationships/chart" Target="../charts/chart74.xml"/><Relationship Id="rId24" Type="http://schemas.openxmlformats.org/officeDocument/2006/relationships/chart" Target="../charts/chart87.xml"/><Relationship Id="rId32" Type="http://schemas.openxmlformats.org/officeDocument/2006/relationships/chart" Target="../charts/chart95.xml"/><Relationship Id="rId37" Type="http://schemas.openxmlformats.org/officeDocument/2006/relationships/chart" Target="../charts/chart100.xml"/><Relationship Id="rId40" Type="http://schemas.openxmlformats.org/officeDocument/2006/relationships/chart" Target="../charts/chart103.xml"/><Relationship Id="rId45" Type="http://schemas.openxmlformats.org/officeDocument/2006/relationships/chart" Target="../charts/chart108.xml"/><Relationship Id="rId53" Type="http://schemas.openxmlformats.org/officeDocument/2006/relationships/chart" Target="../charts/chart116.xml"/><Relationship Id="rId58" Type="http://schemas.openxmlformats.org/officeDocument/2006/relationships/chart" Target="../charts/chart121.xml"/><Relationship Id="rId5" Type="http://schemas.openxmlformats.org/officeDocument/2006/relationships/chart" Target="../charts/chart68.xml"/><Relationship Id="rId61" Type="http://schemas.openxmlformats.org/officeDocument/2006/relationships/chart" Target="../charts/chart124.xml"/><Relationship Id="rId19" Type="http://schemas.openxmlformats.org/officeDocument/2006/relationships/chart" Target="../charts/chart82.xml"/><Relationship Id="rId14" Type="http://schemas.openxmlformats.org/officeDocument/2006/relationships/chart" Target="../charts/chart77.xml"/><Relationship Id="rId22" Type="http://schemas.openxmlformats.org/officeDocument/2006/relationships/chart" Target="../charts/chart85.xml"/><Relationship Id="rId27" Type="http://schemas.openxmlformats.org/officeDocument/2006/relationships/chart" Target="../charts/chart90.xml"/><Relationship Id="rId30" Type="http://schemas.openxmlformats.org/officeDocument/2006/relationships/chart" Target="../charts/chart93.xml"/><Relationship Id="rId35" Type="http://schemas.openxmlformats.org/officeDocument/2006/relationships/chart" Target="../charts/chart98.xml"/><Relationship Id="rId43" Type="http://schemas.openxmlformats.org/officeDocument/2006/relationships/chart" Target="../charts/chart106.xml"/><Relationship Id="rId48" Type="http://schemas.openxmlformats.org/officeDocument/2006/relationships/chart" Target="../charts/chart111.xml"/><Relationship Id="rId56" Type="http://schemas.openxmlformats.org/officeDocument/2006/relationships/chart" Target="../charts/chart119.xml"/><Relationship Id="rId8" Type="http://schemas.openxmlformats.org/officeDocument/2006/relationships/chart" Target="../charts/chart71.xml"/><Relationship Id="rId51" Type="http://schemas.openxmlformats.org/officeDocument/2006/relationships/chart" Target="../charts/chart114.xml"/><Relationship Id="rId3" Type="http://schemas.openxmlformats.org/officeDocument/2006/relationships/chart" Target="../charts/chart66.xml"/><Relationship Id="rId12" Type="http://schemas.openxmlformats.org/officeDocument/2006/relationships/chart" Target="../charts/chart75.xml"/><Relationship Id="rId17" Type="http://schemas.openxmlformats.org/officeDocument/2006/relationships/chart" Target="../charts/chart80.xml"/><Relationship Id="rId25" Type="http://schemas.openxmlformats.org/officeDocument/2006/relationships/chart" Target="../charts/chart88.xml"/><Relationship Id="rId33" Type="http://schemas.openxmlformats.org/officeDocument/2006/relationships/chart" Target="../charts/chart96.xml"/><Relationship Id="rId38" Type="http://schemas.openxmlformats.org/officeDocument/2006/relationships/chart" Target="../charts/chart101.xml"/><Relationship Id="rId46" Type="http://schemas.openxmlformats.org/officeDocument/2006/relationships/chart" Target="../charts/chart109.xml"/><Relationship Id="rId59" Type="http://schemas.openxmlformats.org/officeDocument/2006/relationships/chart" Target="../charts/chart122.xml"/><Relationship Id="rId20" Type="http://schemas.openxmlformats.org/officeDocument/2006/relationships/chart" Target="../charts/chart83.xml"/><Relationship Id="rId41" Type="http://schemas.openxmlformats.org/officeDocument/2006/relationships/chart" Target="../charts/chart104.xml"/><Relationship Id="rId54" Type="http://schemas.openxmlformats.org/officeDocument/2006/relationships/chart" Target="../charts/chart117.xml"/><Relationship Id="rId62" Type="http://schemas.openxmlformats.org/officeDocument/2006/relationships/chart" Target="../charts/chart125.xml"/><Relationship Id="rId1" Type="http://schemas.openxmlformats.org/officeDocument/2006/relationships/chart" Target="../charts/chart64.xml"/><Relationship Id="rId6" Type="http://schemas.openxmlformats.org/officeDocument/2006/relationships/chart" Target="../charts/chart69.xml"/><Relationship Id="rId15" Type="http://schemas.openxmlformats.org/officeDocument/2006/relationships/chart" Target="../charts/chart78.xml"/><Relationship Id="rId23" Type="http://schemas.openxmlformats.org/officeDocument/2006/relationships/chart" Target="../charts/chart86.xml"/><Relationship Id="rId28" Type="http://schemas.openxmlformats.org/officeDocument/2006/relationships/chart" Target="../charts/chart91.xml"/><Relationship Id="rId36" Type="http://schemas.openxmlformats.org/officeDocument/2006/relationships/chart" Target="../charts/chart99.xml"/><Relationship Id="rId49" Type="http://schemas.openxmlformats.org/officeDocument/2006/relationships/chart" Target="../charts/chart112.xml"/><Relationship Id="rId57" Type="http://schemas.openxmlformats.org/officeDocument/2006/relationships/chart" Target="../charts/chart120.xml"/><Relationship Id="rId10" Type="http://schemas.openxmlformats.org/officeDocument/2006/relationships/chart" Target="../charts/chart73.xml"/><Relationship Id="rId31" Type="http://schemas.openxmlformats.org/officeDocument/2006/relationships/chart" Target="../charts/chart94.xml"/><Relationship Id="rId44" Type="http://schemas.openxmlformats.org/officeDocument/2006/relationships/chart" Target="../charts/chart107.xml"/><Relationship Id="rId52" Type="http://schemas.openxmlformats.org/officeDocument/2006/relationships/chart" Target="../charts/chart115.xml"/><Relationship Id="rId60" Type="http://schemas.openxmlformats.org/officeDocument/2006/relationships/chart" Target="../charts/chart123.xml"/><Relationship Id="rId4" Type="http://schemas.openxmlformats.org/officeDocument/2006/relationships/chart" Target="../charts/chart67.xml"/><Relationship Id="rId9" Type="http://schemas.openxmlformats.org/officeDocument/2006/relationships/chart" Target="../charts/chart7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34.xml"/><Relationship Id="rId13" Type="http://schemas.openxmlformats.org/officeDocument/2006/relationships/chart" Target="../charts/chart139.xml"/><Relationship Id="rId3" Type="http://schemas.openxmlformats.org/officeDocument/2006/relationships/chart" Target="../charts/chart129.xml"/><Relationship Id="rId7" Type="http://schemas.openxmlformats.org/officeDocument/2006/relationships/chart" Target="../charts/chart133.xml"/><Relationship Id="rId12" Type="http://schemas.openxmlformats.org/officeDocument/2006/relationships/chart" Target="../charts/chart138.xml"/><Relationship Id="rId2" Type="http://schemas.openxmlformats.org/officeDocument/2006/relationships/chart" Target="../charts/chart128.xml"/><Relationship Id="rId1" Type="http://schemas.openxmlformats.org/officeDocument/2006/relationships/chart" Target="../charts/chart127.xml"/><Relationship Id="rId6" Type="http://schemas.openxmlformats.org/officeDocument/2006/relationships/chart" Target="../charts/chart132.xml"/><Relationship Id="rId11" Type="http://schemas.openxmlformats.org/officeDocument/2006/relationships/chart" Target="../charts/chart137.xml"/><Relationship Id="rId5" Type="http://schemas.openxmlformats.org/officeDocument/2006/relationships/chart" Target="../charts/chart131.xml"/><Relationship Id="rId15" Type="http://schemas.openxmlformats.org/officeDocument/2006/relationships/chart" Target="../charts/chart141.xml"/><Relationship Id="rId10" Type="http://schemas.openxmlformats.org/officeDocument/2006/relationships/chart" Target="../charts/chart136.xml"/><Relationship Id="rId4" Type="http://schemas.openxmlformats.org/officeDocument/2006/relationships/chart" Target="../charts/chart130.xml"/><Relationship Id="rId9" Type="http://schemas.openxmlformats.org/officeDocument/2006/relationships/chart" Target="../charts/chart135.xml"/><Relationship Id="rId14" Type="http://schemas.openxmlformats.org/officeDocument/2006/relationships/chart" Target="../charts/chart14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641350</xdr:colOff>
      <xdr:row>0</xdr:row>
      <xdr:rowOff>0</xdr:rowOff>
    </xdr:from>
    <xdr:to>
      <xdr:col>22</xdr:col>
      <xdr:colOff>82550</xdr:colOff>
      <xdr:row>18</xdr:row>
      <xdr:rowOff>171450</xdr:rowOff>
    </xdr:to>
    <xdr:graphicFrame macro="">
      <xdr:nvGraphicFramePr>
        <xdr:cNvPr id="57191808" name="Chart 3">
          <a:extLst>
            <a:ext uri="{FF2B5EF4-FFF2-40B4-BE49-F238E27FC236}">
              <a16:creationId xmlns:a16="http://schemas.microsoft.com/office/drawing/2014/main" id="{1B5D4A69-CF4D-3E4D-E209-8DD13BB4E9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641350</xdr:colOff>
      <xdr:row>0</xdr:row>
      <xdr:rowOff>0</xdr:rowOff>
    </xdr:from>
    <xdr:to>
      <xdr:col>14</xdr:col>
      <xdr:colOff>234950</xdr:colOff>
      <xdr:row>18</xdr:row>
      <xdr:rowOff>171450</xdr:rowOff>
    </xdr:to>
    <xdr:graphicFrame macro="">
      <xdr:nvGraphicFramePr>
        <xdr:cNvPr id="57191809" name="Chart 3">
          <a:extLst>
            <a:ext uri="{FF2B5EF4-FFF2-40B4-BE49-F238E27FC236}">
              <a16:creationId xmlns:a16="http://schemas.microsoft.com/office/drawing/2014/main" id="{F02E0D9C-1223-B3B5-95E2-FA27612D86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234950</xdr:colOff>
      <xdr:row>18</xdr:row>
      <xdr:rowOff>171450</xdr:rowOff>
    </xdr:to>
    <xdr:graphicFrame macro="">
      <xdr:nvGraphicFramePr>
        <xdr:cNvPr id="57191810" name="Chart 3">
          <a:extLst>
            <a:ext uri="{FF2B5EF4-FFF2-40B4-BE49-F238E27FC236}">
              <a16:creationId xmlns:a16="http://schemas.microsoft.com/office/drawing/2014/main" id="{865B03F2-B073-CC35-AF80-4CAE990F59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7</xdr:col>
      <xdr:colOff>234950</xdr:colOff>
      <xdr:row>36</xdr:row>
      <xdr:rowOff>171450</xdr:rowOff>
    </xdr:to>
    <xdr:graphicFrame macro="">
      <xdr:nvGraphicFramePr>
        <xdr:cNvPr id="57191811" name="Chart 3">
          <a:extLst>
            <a:ext uri="{FF2B5EF4-FFF2-40B4-BE49-F238E27FC236}">
              <a16:creationId xmlns:a16="http://schemas.microsoft.com/office/drawing/2014/main" id="{D6285FAD-5E40-BBE1-DC9B-893CA70852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641350</xdr:colOff>
      <xdr:row>18</xdr:row>
      <xdr:rowOff>0</xdr:rowOff>
    </xdr:from>
    <xdr:to>
      <xdr:col>14</xdr:col>
      <xdr:colOff>234950</xdr:colOff>
      <xdr:row>36</xdr:row>
      <xdr:rowOff>171450</xdr:rowOff>
    </xdr:to>
    <xdr:graphicFrame macro="">
      <xdr:nvGraphicFramePr>
        <xdr:cNvPr id="57191812" name="Chart 3">
          <a:extLst>
            <a:ext uri="{FF2B5EF4-FFF2-40B4-BE49-F238E27FC236}">
              <a16:creationId xmlns:a16="http://schemas.microsoft.com/office/drawing/2014/main" id="{55BD66C0-0E97-7862-8A8A-8946ADB9F5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641350</xdr:colOff>
      <xdr:row>18</xdr:row>
      <xdr:rowOff>0</xdr:rowOff>
    </xdr:from>
    <xdr:to>
      <xdr:col>22</xdr:col>
      <xdr:colOff>82550</xdr:colOff>
      <xdr:row>36</xdr:row>
      <xdr:rowOff>171450</xdr:rowOff>
    </xdr:to>
    <xdr:graphicFrame macro="">
      <xdr:nvGraphicFramePr>
        <xdr:cNvPr id="57191813" name="Chart 3">
          <a:extLst>
            <a:ext uri="{FF2B5EF4-FFF2-40B4-BE49-F238E27FC236}">
              <a16:creationId xmlns:a16="http://schemas.microsoft.com/office/drawing/2014/main" id="{D7C8CD12-DFC6-2E31-6374-8F5E22A088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36</xdr:row>
      <xdr:rowOff>0</xdr:rowOff>
    </xdr:from>
    <xdr:to>
      <xdr:col>7</xdr:col>
      <xdr:colOff>234950</xdr:colOff>
      <xdr:row>54</xdr:row>
      <xdr:rowOff>171450</xdr:rowOff>
    </xdr:to>
    <xdr:graphicFrame macro="">
      <xdr:nvGraphicFramePr>
        <xdr:cNvPr id="57191814" name="Chart 3">
          <a:extLst>
            <a:ext uri="{FF2B5EF4-FFF2-40B4-BE49-F238E27FC236}">
              <a16:creationId xmlns:a16="http://schemas.microsoft.com/office/drawing/2014/main" id="{7102BFD8-7A46-AE98-5F4F-C38117454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641350</xdr:colOff>
      <xdr:row>36</xdr:row>
      <xdr:rowOff>0</xdr:rowOff>
    </xdr:from>
    <xdr:to>
      <xdr:col>14</xdr:col>
      <xdr:colOff>234950</xdr:colOff>
      <xdr:row>54</xdr:row>
      <xdr:rowOff>171450</xdr:rowOff>
    </xdr:to>
    <xdr:graphicFrame macro="">
      <xdr:nvGraphicFramePr>
        <xdr:cNvPr id="57191815" name="Chart 3">
          <a:extLst>
            <a:ext uri="{FF2B5EF4-FFF2-40B4-BE49-F238E27FC236}">
              <a16:creationId xmlns:a16="http://schemas.microsoft.com/office/drawing/2014/main" id="{5487701F-BDC5-DDD8-ABAD-4425B09ABD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641350</xdr:colOff>
      <xdr:row>36</xdr:row>
      <xdr:rowOff>0</xdr:rowOff>
    </xdr:from>
    <xdr:to>
      <xdr:col>22</xdr:col>
      <xdr:colOff>82550</xdr:colOff>
      <xdr:row>54</xdr:row>
      <xdr:rowOff>171450</xdr:rowOff>
    </xdr:to>
    <xdr:graphicFrame macro="">
      <xdr:nvGraphicFramePr>
        <xdr:cNvPr id="57191816" name="Chart 3">
          <a:extLst>
            <a:ext uri="{FF2B5EF4-FFF2-40B4-BE49-F238E27FC236}">
              <a16:creationId xmlns:a16="http://schemas.microsoft.com/office/drawing/2014/main" id="{2EA7AF2B-DEA9-87D3-9C9C-5E82FD80A2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54</xdr:row>
      <xdr:rowOff>0</xdr:rowOff>
    </xdr:from>
    <xdr:to>
      <xdr:col>7</xdr:col>
      <xdr:colOff>247650</xdr:colOff>
      <xdr:row>72</xdr:row>
      <xdr:rowOff>171450</xdr:rowOff>
    </xdr:to>
    <xdr:graphicFrame macro="">
      <xdr:nvGraphicFramePr>
        <xdr:cNvPr id="57191817" name="Chart 3">
          <a:extLst>
            <a:ext uri="{FF2B5EF4-FFF2-40B4-BE49-F238E27FC236}">
              <a16:creationId xmlns:a16="http://schemas.microsoft.com/office/drawing/2014/main" id="{C99ABFA6-4221-AACF-4206-72A8BFC0F5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</xdr:col>
      <xdr:colOff>0</xdr:colOff>
      <xdr:row>54</xdr:row>
      <xdr:rowOff>0</xdr:rowOff>
    </xdr:from>
    <xdr:to>
      <xdr:col>14</xdr:col>
      <xdr:colOff>247650</xdr:colOff>
      <xdr:row>72</xdr:row>
      <xdr:rowOff>171450</xdr:rowOff>
    </xdr:to>
    <xdr:graphicFrame macro="">
      <xdr:nvGraphicFramePr>
        <xdr:cNvPr id="57191818" name="Chart 3">
          <a:extLst>
            <a:ext uri="{FF2B5EF4-FFF2-40B4-BE49-F238E27FC236}">
              <a16:creationId xmlns:a16="http://schemas.microsoft.com/office/drawing/2014/main" id="{B769346F-CECF-CBF4-38CB-818289B3B7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14</xdr:col>
      <xdr:colOff>0</xdr:colOff>
      <xdr:row>54</xdr:row>
      <xdr:rowOff>0</xdr:rowOff>
    </xdr:from>
    <xdr:to>
      <xdr:col>22</xdr:col>
      <xdr:colOff>82550</xdr:colOff>
      <xdr:row>72</xdr:row>
      <xdr:rowOff>171450</xdr:rowOff>
    </xdr:to>
    <xdr:graphicFrame macro="">
      <xdr:nvGraphicFramePr>
        <xdr:cNvPr id="57191819" name="Chart 3">
          <a:extLst>
            <a:ext uri="{FF2B5EF4-FFF2-40B4-BE49-F238E27FC236}">
              <a16:creationId xmlns:a16="http://schemas.microsoft.com/office/drawing/2014/main" id="{5AEE98EE-A0F3-B141-6305-E3E1D1D5A6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72</xdr:row>
      <xdr:rowOff>0</xdr:rowOff>
    </xdr:from>
    <xdr:to>
      <xdr:col>7</xdr:col>
      <xdr:colOff>247650</xdr:colOff>
      <xdr:row>90</xdr:row>
      <xdr:rowOff>171450</xdr:rowOff>
    </xdr:to>
    <xdr:graphicFrame macro="">
      <xdr:nvGraphicFramePr>
        <xdr:cNvPr id="57191820" name="Chart 3">
          <a:extLst>
            <a:ext uri="{FF2B5EF4-FFF2-40B4-BE49-F238E27FC236}">
              <a16:creationId xmlns:a16="http://schemas.microsoft.com/office/drawing/2014/main" id="{DAFE38B0-42F5-4750-392A-AA74222682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0</xdr:colOff>
      <xdr:row>72</xdr:row>
      <xdr:rowOff>0</xdr:rowOff>
    </xdr:from>
    <xdr:to>
      <xdr:col>14</xdr:col>
      <xdr:colOff>247650</xdr:colOff>
      <xdr:row>90</xdr:row>
      <xdr:rowOff>171450</xdr:rowOff>
    </xdr:to>
    <xdr:graphicFrame macro="">
      <xdr:nvGraphicFramePr>
        <xdr:cNvPr id="57191821" name="Chart 3">
          <a:extLst>
            <a:ext uri="{FF2B5EF4-FFF2-40B4-BE49-F238E27FC236}">
              <a16:creationId xmlns:a16="http://schemas.microsoft.com/office/drawing/2014/main" id="{8BC0DCD6-CC5A-2511-C182-88E8D7B3D6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14</xdr:col>
      <xdr:colOff>0</xdr:colOff>
      <xdr:row>72</xdr:row>
      <xdr:rowOff>0</xdr:rowOff>
    </xdr:from>
    <xdr:to>
      <xdr:col>22</xdr:col>
      <xdr:colOff>82550</xdr:colOff>
      <xdr:row>90</xdr:row>
      <xdr:rowOff>171450</xdr:rowOff>
    </xdr:to>
    <xdr:graphicFrame macro="">
      <xdr:nvGraphicFramePr>
        <xdr:cNvPr id="57191822" name="Chart 3">
          <a:extLst>
            <a:ext uri="{FF2B5EF4-FFF2-40B4-BE49-F238E27FC236}">
              <a16:creationId xmlns:a16="http://schemas.microsoft.com/office/drawing/2014/main" id="{53761C7F-CC54-2971-BC15-C24E4A4A7F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90</xdr:row>
      <xdr:rowOff>0</xdr:rowOff>
    </xdr:from>
    <xdr:to>
      <xdr:col>7</xdr:col>
      <xdr:colOff>247650</xdr:colOff>
      <xdr:row>108</xdr:row>
      <xdr:rowOff>171450</xdr:rowOff>
    </xdr:to>
    <xdr:graphicFrame macro="">
      <xdr:nvGraphicFramePr>
        <xdr:cNvPr id="57191823" name="Chart 3">
          <a:extLst>
            <a:ext uri="{FF2B5EF4-FFF2-40B4-BE49-F238E27FC236}">
              <a16:creationId xmlns:a16="http://schemas.microsoft.com/office/drawing/2014/main" id="{F667080C-41C1-FC07-CFA3-21535DA0AD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7</xdr:col>
      <xdr:colOff>0</xdr:colOff>
      <xdr:row>90</xdr:row>
      <xdr:rowOff>0</xdr:rowOff>
    </xdr:from>
    <xdr:to>
      <xdr:col>14</xdr:col>
      <xdr:colOff>247650</xdr:colOff>
      <xdr:row>108</xdr:row>
      <xdr:rowOff>171450</xdr:rowOff>
    </xdr:to>
    <xdr:graphicFrame macro="">
      <xdr:nvGraphicFramePr>
        <xdr:cNvPr id="57191824" name="Chart 3">
          <a:extLst>
            <a:ext uri="{FF2B5EF4-FFF2-40B4-BE49-F238E27FC236}">
              <a16:creationId xmlns:a16="http://schemas.microsoft.com/office/drawing/2014/main" id="{C283C6BC-5EC6-99BE-31A3-93C3D01929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14</xdr:col>
      <xdr:colOff>0</xdr:colOff>
      <xdr:row>90</xdr:row>
      <xdr:rowOff>0</xdr:rowOff>
    </xdr:from>
    <xdr:to>
      <xdr:col>22</xdr:col>
      <xdr:colOff>82550</xdr:colOff>
      <xdr:row>108</xdr:row>
      <xdr:rowOff>171450</xdr:rowOff>
    </xdr:to>
    <xdr:graphicFrame macro="">
      <xdr:nvGraphicFramePr>
        <xdr:cNvPr id="57191825" name="Chart 3">
          <a:extLst>
            <a:ext uri="{FF2B5EF4-FFF2-40B4-BE49-F238E27FC236}">
              <a16:creationId xmlns:a16="http://schemas.microsoft.com/office/drawing/2014/main" id="{16E0EEB6-FB0C-E74D-337A-FD4B3E0D17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147</xdr:row>
      <xdr:rowOff>50800</xdr:rowOff>
    </xdr:from>
    <xdr:to>
      <xdr:col>7</xdr:col>
      <xdr:colOff>285750</xdr:colOff>
      <xdr:row>167</xdr:row>
      <xdr:rowOff>19050</xdr:rowOff>
    </xdr:to>
    <xdr:graphicFrame macro="">
      <xdr:nvGraphicFramePr>
        <xdr:cNvPr id="57191826" name="Chart 3">
          <a:extLst>
            <a:ext uri="{FF2B5EF4-FFF2-40B4-BE49-F238E27FC236}">
              <a16:creationId xmlns:a16="http://schemas.microsoft.com/office/drawing/2014/main" id="{72474C2A-9420-2986-6876-A9AF05C60F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6</xdr:col>
      <xdr:colOff>654050</xdr:colOff>
      <xdr:row>147</xdr:row>
      <xdr:rowOff>50800</xdr:rowOff>
    </xdr:from>
    <xdr:to>
      <xdr:col>14</xdr:col>
      <xdr:colOff>285750</xdr:colOff>
      <xdr:row>167</xdr:row>
      <xdr:rowOff>19050</xdr:rowOff>
    </xdr:to>
    <xdr:graphicFrame macro="">
      <xdr:nvGraphicFramePr>
        <xdr:cNvPr id="57191827" name="Chart 3">
          <a:extLst>
            <a:ext uri="{FF2B5EF4-FFF2-40B4-BE49-F238E27FC236}">
              <a16:creationId xmlns:a16="http://schemas.microsoft.com/office/drawing/2014/main" id="{2F7EB94D-BC4D-2061-D149-910E78C4D5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14</xdr:col>
      <xdr:colOff>0</xdr:colOff>
      <xdr:row>147</xdr:row>
      <xdr:rowOff>50800</xdr:rowOff>
    </xdr:from>
    <xdr:to>
      <xdr:col>22</xdr:col>
      <xdr:colOff>114300</xdr:colOff>
      <xdr:row>167</xdr:row>
      <xdr:rowOff>19050</xdr:rowOff>
    </xdr:to>
    <xdr:graphicFrame macro="">
      <xdr:nvGraphicFramePr>
        <xdr:cNvPr id="57191828" name="Chart 3">
          <a:extLst>
            <a:ext uri="{FF2B5EF4-FFF2-40B4-BE49-F238E27FC236}">
              <a16:creationId xmlns:a16="http://schemas.microsoft.com/office/drawing/2014/main" id="{CEADED6C-064A-3DD1-6B91-2E4B5062DC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211</xdr:row>
      <xdr:rowOff>82550</xdr:rowOff>
    </xdr:from>
    <xdr:to>
      <xdr:col>7</xdr:col>
      <xdr:colOff>247650</xdr:colOff>
      <xdr:row>230</xdr:row>
      <xdr:rowOff>69850</xdr:rowOff>
    </xdr:to>
    <xdr:graphicFrame macro="">
      <xdr:nvGraphicFramePr>
        <xdr:cNvPr id="57191829" name="Chart 3">
          <a:extLst>
            <a:ext uri="{FF2B5EF4-FFF2-40B4-BE49-F238E27FC236}">
              <a16:creationId xmlns:a16="http://schemas.microsoft.com/office/drawing/2014/main" id="{7363D4A8-8F93-4701-4A55-213203745A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7</xdr:col>
      <xdr:colOff>0</xdr:colOff>
      <xdr:row>211</xdr:row>
      <xdr:rowOff>82550</xdr:rowOff>
    </xdr:from>
    <xdr:to>
      <xdr:col>14</xdr:col>
      <xdr:colOff>247650</xdr:colOff>
      <xdr:row>230</xdr:row>
      <xdr:rowOff>69850</xdr:rowOff>
    </xdr:to>
    <xdr:graphicFrame macro="">
      <xdr:nvGraphicFramePr>
        <xdr:cNvPr id="57191830" name="Chart 3">
          <a:extLst>
            <a:ext uri="{FF2B5EF4-FFF2-40B4-BE49-F238E27FC236}">
              <a16:creationId xmlns:a16="http://schemas.microsoft.com/office/drawing/2014/main" id="{EF1C6CB6-5EE1-F2E4-E837-D656D89CE0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14</xdr:col>
      <xdr:colOff>0</xdr:colOff>
      <xdr:row>211</xdr:row>
      <xdr:rowOff>82550</xdr:rowOff>
    </xdr:from>
    <xdr:to>
      <xdr:col>22</xdr:col>
      <xdr:colOff>82550</xdr:colOff>
      <xdr:row>230</xdr:row>
      <xdr:rowOff>69850</xdr:rowOff>
    </xdr:to>
    <xdr:graphicFrame macro="">
      <xdr:nvGraphicFramePr>
        <xdr:cNvPr id="57191831" name="Chart 3">
          <a:extLst>
            <a:ext uri="{FF2B5EF4-FFF2-40B4-BE49-F238E27FC236}">
              <a16:creationId xmlns:a16="http://schemas.microsoft.com/office/drawing/2014/main" id="{5C98DB7D-C7AA-B6D9-3254-2D13AD5F0C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229</xdr:row>
      <xdr:rowOff>69850</xdr:rowOff>
    </xdr:from>
    <xdr:to>
      <xdr:col>7</xdr:col>
      <xdr:colOff>247650</xdr:colOff>
      <xdr:row>248</xdr:row>
      <xdr:rowOff>50800</xdr:rowOff>
    </xdr:to>
    <xdr:graphicFrame macro="">
      <xdr:nvGraphicFramePr>
        <xdr:cNvPr id="57191832" name="Chart 3">
          <a:extLst>
            <a:ext uri="{FF2B5EF4-FFF2-40B4-BE49-F238E27FC236}">
              <a16:creationId xmlns:a16="http://schemas.microsoft.com/office/drawing/2014/main" id="{5AD78E02-06B0-1438-2B74-A16383E66B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7</xdr:col>
      <xdr:colOff>0</xdr:colOff>
      <xdr:row>229</xdr:row>
      <xdr:rowOff>69850</xdr:rowOff>
    </xdr:from>
    <xdr:to>
      <xdr:col>14</xdr:col>
      <xdr:colOff>247650</xdr:colOff>
      <xdr:row>248</xdr:row>
      <xdr:rowOff>50800</xdr:rowOff>
    </xdr:to>
    <xdr:graphicFrame macro="">
      <xdr:nvGraphicFramePr>
        <xdr:cNvPr id="57191833" name="Chart 3">
          <a:extLst>
            <a:ext uri="{FF2B5EF4-FFF2-40B4-BE49-F238E27FC236}">
              <a16:creationId xmlns:a16="http://schemas.microsoft.com/office/drawing/2014/main" id="{686B5043-6E91-974B-E37A-4D35AEF6C1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14</xdr:col>
      <xdr:colOff>0</xdr:colOff>
      <xdr:row>229</xdr:row>
      <xdr:rowOff>69850</xdr:rowOff>
    </xdr:from>
    <xdr:to>
      <xdr:col>22</xdr:col>
      <xdr:colOff>82550</xdr:colOff>
      <xdr:row>248</xdr:row>
      <xdr:rowOff>50800</xdr:rowOff>
    </xdr:to>
    <xdr:graphicFrame macro="">
      <xdr:nvGraphicFramePr>
        <xdr:cNvPr id="57191834" name="Chart 3">
          <a:extLst>
            <a:ext uri="{FF2B5EF4-FFF2-40B4-BE49-F238E27FC236}">
              <a16:creationId xmlns:a16="http://schemas.microsoft.com/office/drawing/2014/main" id="{41D1B71A-0F3A-05E2-613A-138AAA7B38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247</xdr:row>
      <xdr:rowOff>69850</xdr:rowOff>
    </xdr:from>
    <xdr:to>
      <xdr:col>7</xdr:col>
      <xdr:colOff>247650</xdr:colOff>
      <xdr:row>266</xdr:row>
      <xdr:rowOff>50800</xdr:rowOff>
    </xdr:to>
    <xdr:graphicFrame macro="">
      <xdr:nvGraphicFramePr>
        <xdr:cNvPr id="57191835" name="Chart 3">
          <a:extLst>
            <a:ext uri="{FF2B5EF4-FFF2-40B4-BE49-F238E27FC236}">
              <a16:creationId xmlns:a16="http://schemas.microsoft.com/office/drawing/2014/main" id="{C8029BAC-890F-A8ED-2321-743D875F0D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7</xdr:col>
      <xdr:colOff>0</xdr:colOff>
      <xdr:row>247</xdr:row>
      <xdr:rowOff>69850</xdr:rowOff>
    </xdr:from>
    <xdr:to>
      <xdr:col>14</xdr:col>
      <xdr:colOff>247650</xdr:colOff>
      <xdr:row>266</xdr:row>
      <xdr:rowOff>50800</xdr:rowOff>
    </xdr:to>
    <xdr:graphicFrame macro="">
      <xdr:nvGraphicFramePr>
        <xdr:cNvPr id="57191836" name="Chart 3">
          <a:extLst>
            <a:ext uri="{FF2B5EF4-FFF2-40B4-BE49-F238E27FC236}">
              <a16:creationId xmlns:a16="http://schemas.microsoft.com/office/drawing/2014/main" id="{DF81CE80-F1BD-A0A0-F944-331D5523A1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14</xdr:col>
      <xdr:colOff>0</xdr:colOff>
      <xdr:row>247</xdr:row>
      <xdr:rowOff>69850</xdr:rowOff>
    </xdr:from>
    <xdr:to>
      <xdr:col>22</xdr:col>
      <xdr:colOff>82550</xdr:colOff>
      <xdr:row>266</xdr:row>
      <xdr:rowOff>50800</xdr:rowOff>
    </xdr:to>
    <xdr:graphicFrame macro="">
      <xdr:nvGraphicFramePr>
        <xdr:cNvPr id="57191837" name="Chart 3">
          <a:extLst>
            <a:ext uri="{FF2B5EF4-FFF2-40B4-BE49-F238E27FC236}">
              <a16:creationId xmlns:a16="http://schemas.microsoft.com/office/drawing/2014/main" id="{E486146A-C340-ED04-B89B-EAAA9C9030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265</xdr:row>
      <xdr:rowOff>69850</xdr:rowOff>
    </xdr:from>
    <xdr:to>
      <xdr:col>7</xdr:col>
      <xdr:colOff>247650</xdr:colOff>
      <xdr:row>284</xdr:row>
      <xdr:rowOff>50800</xdr:rowOff>
    </xdr:to>
    <xdr:graphicFrame macro="">
      <xdr:nvGraphicFramePr>
        <xdr:cNvPr id="57191838" name="Chart 3">
          <a:extLst>
            <a:ext uri="{FF2B5EF4-FFF2-40B4-BE49-F238E27FC236}">
              <a16:creationId xmlns:a16="http://schemas.microsoft.com/office/drawing/2014/main" id="{14810376-16C4-C7C6-0593-93E84787AA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7</xdr:col>
      <xdr:colOff>0</xdr:colOff>
      <xdr:row>265</xdr:row>
      <xdr:rowOff>69850</xdr:rowOff>
    </xdr:from>
    <xdr:to>
      <xdr:col>14</xdr:col>
      <xdr:colOff>247650</xdr:colOff>
      <xdr:row>284</xdr:row>
      <xdr:rowOff>50800</xdr:rowOff>
    </xdr:to>
    <xdr:graphicFrame macro="">
      <xdr:nvGraphicFramePr>
        <xdr:cNvPr id="57191839" name="Chart 3">
          <a:extLst>
            <a:ext uri="{FF2B5EF4-FFF2-40B4-BE49-F238E27FC236}">
              <a16:creationId xmlns:a16="http://schemas.microsoft.com/office/drawing/2014/main" id="{1C3D2A13-2AA9-F7CD-3E9F-C656D6CAB3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14</xdr:col>
      <xdr:colOff>0</xdr:colOff>
      <xdr:row>265</xdr:row>
      <xdr:rowOff>69850</xdr:rowOff>
    </xdr:from>
    <xdr:to>
      <xdr:col>22</xdr:col>
      <xdr:colOff>82550</xdr:colOff>
      <xdr:row>284</xdr:row>
      <xdr:rowOff>50800</xdr:rowOff>
    </xdr:to>
    <xdr:graphicFrame macro="">
      <xdr:nvGraphicFramePr>
        <xdr:cNvPr id="57191840" name="Chart 3">
          <a:extLst>
            <a:ext uri="{FF2B5EF4-FFF2-40B4-BE49-F238E27FC236}">
              <a16:creationId xmlns:a16="http://schemas.microsoft.com/office/drawing/2014/main" id="{99DB68B1-728B-6BC3-4CF7-EF203E0628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283</xdr:row>
      <xdr:rowOff>95250</xdr:rowOff>
    </xdr:from>
    <xdr:to>
      <xdr:col>7</xdr:col>
      <xdr:colOff>247650</xdr:colOff>
      <xdr:row>302</xdr:row>
      <xdr:rowOff>76200</xdr:rowOff>
    </xdr:to>
    <xdr:graphicFrame macro="">
      <xdr:nvGraphicFramePr>
        <xdr:cNvPr id="57191841" name="Chart 3">
          <a:extLst>
            <a:ext uri="{FF2B5EF4-FFF2-40B4-BE49-F238E27FC236}">
              <a16:creationId xmlns:a16="http://schemas.microsoft.com/office/drawing/2014/main" id="{4B04402D-30EE-6E4F-E72F-39D1B68509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7</xdr:col>
      <xdr:colOff>0</xdr:colOff>
      <xdr:row>283</xdr:row>
      <xdr:rowOff>95250</xdr:rowOff>
    </xdr:from>
    <xdr:to>
      <xdr:col>14</xdr:col>
      <xdr:colOff>247650</xdr:colOff>
      <xdr:row>302</xdr:row>
      <xdr:rowOff>76200</xdr:rowOff>
    </xdr:to>
    <xdr:graphicFrame macro="">
      <xdr:nvGraphicFramePr>
        <xdr:cNvPr id="57191842" name="Chart 3">
          <a:extLst>
            <a:ext uri="{FF2B5EF4-FFF2-40B4-BE49-F238E27FC236}">
              <a16:creationId xmlns:a16="http://schemas.microsoft.com/office/drawing/2014/main" id="{072A84C0-9697-406F-B697-93D743CB47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14</xdr:col>
      <xdr:colOff>0</xdr:colOff>
      <xdr:row>283</xdr:row>
      <xdr:rowOff>95250</xdr:rowOff>
    </xdr:from>
    <xdr:to>
      <xdr:col>22</xdr:col>
      <xdr:colOff>82550</xdr:colOff>
      <xdr:row>302</xdr:row>
      <xdr:rowOff>76200</xdr:rowOff>
    </xdr:to>
    <xdr:graphicFrame macro="">
      <xdr:nvGraphicFramePr>
        <xdr:cNvPr id="57191843" name="Chart 3">
          <a:extLst>
            <a:ext uri="{FF2B5EF4-FFF2-40B4-BE49-F238E27FC236}">
              <a16:creationId xmlns:a16="http://schemas.microsoft.com/office/drawing/2014/main" id="{A31949C7-C3F4-B8A4-3AD5-B7F2313B72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0</xdr:colOff>
      <xdr:row>301</xdr:row>
      <xdr:rowOff>95250</xdr:rowOff>
    </xdr:from>
    <xdr:to>
      <xdr:col>7</xdr:col>
      <xdr:colOff>247650</xdr:colOff>
      <xdr:row>320</xdr:row>
      <xdr:rowOff>76200</xdr:rowOff>
    </xdr:to>
    <xdr:graphicFrame macro="">
      <xdr:nvGraphicFramePr>
        <xdr:cNvPr id="57191844" name="Chart 3">
          <a:extLst>
            <a:ext uri="{FF2B5EF4-FFF2-40B4-BE49-F238E27FC236}">
              <a16:creationId xmlns:a16="http://schemas.microsoft.com/office/drawing/2014/main" id="{DBCB8425-8E8F-07CD-46AB-FBF64FC816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7</xdr:col>
      <xdr:colOff>0</xdr:colOff>
      <xdr:row>301</xdr:row>
      <xdr:rowOff>95250</xdr:rowOff>
    </xdr:from>
    <xdr:to>
      <xdr:col>14</xdr:col>
      <xdr:colOff>247650</xdr:colOff>
      <xdr:row>320</xdr:row>
      <xdr:rowOff>76200</xdr:rowOff>
    </xdr:to>
    <xdr:graphicFrame macro="">
      <xdr:nvGraphicFramePr>
        <xdr:cNvPr id="57191845" name="Chart 3">
          <a:extLst>
            <a:ext uri="{FF2B5EF4-FFF2-40B4-BE49-F238E27FC236}">
              <a16:creationId xmlns:a16="http://schemas.microsoft.com/office/drawing/2014/main" id="{F1B6A923-AB7B-C859-57B5-9373016CE7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0</xdr:colOff>
      <xdr:row>301</xdr:row>
      <xdr:rowOff>95250</xdr:rowOff>
    </xdr:from>
    <xdr:to>
      <xdr:col>22</xdr:col>
      <xdr:colOff>82550</xdr:colOff>
      <xdr:row>320</xdr:row>
      <xdr:rowOff>76200</xdr:rowOff>
    </xdr:to>
    <xdr:graphicFrame macro="">
      <xdr:nvGraphicFramePr>
        <xdr:cNvPr id="57191846" name="Chart 3">
          <a:extLst>
            <a:ext uri="{FF2B5EF4-FFF2-40B4-BE49-F238E27FC236}">
              <a16:creationId xmlns:a16="http://schemas.microsoft.com/office/drawing/2014/main" id="{30E052BA-3DD0-CA42-B735-2835956ACD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0</xdr:colOff>
      <xdr:row>319</xdr:row>
      <xdr:rowOff>95250</xdr:rowOff>
    </xdr:from>
    <xdr:to>
      <xdr:col>7</xdr:col>
      <xdr:colOff>247650</xdr:colOff>
      <xdr:row>338</xdr:row>
      <xdr:rowOff>76200</xdr:rowOff>
    </xdr:to>
    <xdr:graphicFrame macro="">
      <xdr:nvGraphicFramePr>
        <xdr:cNvPr id="57191847" name="Chart 3">
          <a:extLst>
            <a:ext uri="{FF2B5EF4-FFF2-40B4-BE49-F238E27FC236}">
              <a16:creationId xmlns:a16="http://schemas.microsoft.com/office/drawing/2014/main" id="{DBE1BD4E-CE1D-4629-3DFA-86C3E46C28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7</xdr:col>
      <xdr:colOff>0</xdr:colOff>
      <xdr:row>319</xdr:row>
      <xdr:rowOff>95250</xdr:rowOff>
    </xdr:from>
    <xdr:to>
      <xdr:col>14</xdr:col>
      <xdr:colOff>247650</xdr:colOff>
      <xdr:row>338</xdr:row>
      <xdr:rowOff>76200</xdr:rowOff>
    </xdr:to>
    <xdr:graphicFrame macro="">
      <xdr:nvGraphicFramePr>
        <xdr:cNvPr id="57191848" name="Chart 3">
          <a:extLst>
            <a:ext uri="{FF2B5EF4-FFF2-40B4-BE49-F238E27FC236}">
              <a16:creationId xmlns:a16="http://schemas.microsoft.com/office/drawing/2014/main" id="{5247CA9D-14EE-1CED-7E6B-261EF55B62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14</xdr:col>
      <xdr:colOff>0</xdr:colOff>
      <xdr:row>319</xdr:row>
      <xdr:rowOff>95250</xdr:rowOff>
    </xdr:from>
    <xdr:to>
      <xdr:col>22</xdr:col>
      <xdr:colOff>82550</xdr:colOff>
      <xdr:row>338</xdr:row>
      <xdr:rowOff>76200</xdr:rowOff>
    </xdr:to>
    <xdr:graphicFrame macro="">
      <xdr:nvGraphicFramePr>
        <xdr:cNvPr id="57191849" name="Chart 3">
          <a:extLst>
            <a:ext uri="{FF2B5EF4-FFF2-40B4-BE49-F238E27FC236}">
              <a16:creationId xmlns:a16="http://schemas.microsoft.com/office/drawing/2014/main" id="{E6AB5EA6-006C-C10A-FF1F-6E35B3DAF4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0</xdr:colOff>
      <xdr:row>337</xdr:row>
      <xdr:rowOff>69850</xdr:rowOff>
    </xdr:from>
    <xdr:to>
      <xdr:col>7</xdr:col>
      <xdr:colOff>247650</xdr:colOff>
      <xdr:row>356</xdr:row>
      <xdr:rowOff>50800</xdr:rowOff>
    </xdr:to>
    <xdr:graphicFrame macro="">
      <xdr:nvGraphicFramePr>
        <xdr:cNvPr id="57191850" name="Chart 3">
          <a:extLst>
            <a:ext uri="{FF2B5EF4-FFF2-40B4-BE49-F238E27FC236}">
              <a16:creationId xmlns:a16="http://schemas.microsoft.com/office/drawing/2014/main" id="{BB211F63-86C6-05FB-50DF-FD8F7DEBE0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7</xdr:col>
      <xdr:colOff>0</xdr:colOff>
      <xdr:row>337</xdr:row>
      <xdr:rowOff>69850</xdr:rowOff>
    </xdr:from>
    <xdr:to>
      <xdr:col>14</xdr:col>
      <xdr:colOff>247650</xdr:colOff>
      <xdr:row>356</xdr:row>
      <xdr:rowOff>50800</xdr:rowOff>
    </xdr:to>
    <xdr:graphicFrame macro="">
      <xdr:nvGraphicFramePr>
        <xdr:cNvPr id="57191851" name="Chart 3">
          <a:extLst>
            <a:ext uri="{FF2B5EF4-FFF2-40B4-BE49-F238E27FC236}">
              <a16:creationId xmlns:a16="http://schemas.microsoft.com/office/drawing/2014/main" id="{7DDC59DB-0D7E-C250-4759-D985932DC7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14</xdr:col>
      <xdr:colOff>0</xdr:colOff>
      <xdr:row>337</xdr:row>
      <xdr:rowOff>69850</xdr:rowOff>
    </xdr:from>
    <xdr:to>
      <xdr:col>22</xdr:col>
      <xdr:colOff>82550</xdr:colOff>
      <xdr:row>356</xdr:row>
      <xdr:rowOff>50800</xdr:rowOff>
    </xdr:to>
    <xdr:graphicFrame macro="">
      <xdr:nvGraphicFramePr>
        <xdr:cNvPr id="57191852" name="Chart 3">
          <a:extLst>
            <a:ext uri="{FF2B5EF4-FFF2-40B4-BE49-F238E27FC236}">
              <a16:creationId xmlns:a16="http://schemas.microsoft.com/office/drawing/2014/main" id="{577275A5-C025-BF36-5BD8-ED4B36B6D9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0</xdr:colOff>
      <xdr:row>355</xdr:row>
      <xdr:rowOff>69850</xdr:rowOff>
    </xdr:from>
    <xdr:to>
      <xdr:col>7</xdr:col>
      <xdr:colOff>247650</xdr:colOff>
      <xdr:row>374</xdr:row>
      <xdr:rowOff>6350</xdr:rowOff>
    </xdr:to>
    <xdr:graphicFrame macro="">
      <xdr:nvGraphicFramePr>
        <xdr:cNvPr id="57191853" name="Chart 3">
          <a:extLst>
            <a:ext uri="{FF2B5EF4-FFF2-40B4-BE49-F238E27FC236}">
              <a16:creationId xmlns:a16="http://schemas.microsoft.com/office/drawing/2014/main" id="{B89E3FEF-84A9-E793-306B-03091B9EE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7</xdr:col>
      <xdr:colOff>0</xdr:colOff>
      <xdr:row>355</xdr:row>
      <xdr:rowOff>69850</xdr:rowOff>
    </xdr:from>
    <xdr:to>
      <xdr:col>14</xdr:col>
      <xdr:colOff>247650</xdr:colOff>
      <xdr:row>374</xdr:row>
      <xdr:rowOff>6350</xdr:rowOff>
    </xdr:to>
    <xdr:graphicFrame macro="">
      <xdr:nvGraphicFramePr>
        <xdr:cNvPr id="57191854" name="Chart 3">
          <a:extLst>
            <a:ext uri="{FF2B5EF4-FFF2-40B4-BE49-F238E27FC236}">
              <a16:creationId xmlns:a16="http://schemas.microsoft.com/office/drawing/2014/main" id="{391A35FA-7E84-442A-0E64-A80798B406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14</xdr:col>
      <xdr:colOff>0</xdr:colOff>
      <xdr:row>355</xdr:row>
      <xdr:rowOff>69850</xdr:rowOff>
    </xdr:from>
    <xdr:to>
      <xdr:col>22</xdr:col>
      <xdr:colOff>82550</xdr:colOff>
      <xdr:row>374</xdr:row>
      <xdr:rowOff>6350</xdr:rowOff>
    </xdr:to>
    <xdr:graphicFrame macro="">
      <xdr:nvGraphicFramePr>
        <xdr:cNvPr id="57191855" name="Chart 3">
          <a:extLst>
            <a:ext uri="{FF2B5EF4-FFF2-40B4-BE49-F238E27FC236}">
              <a16:creationId xmlns:a16="http://schemas.microsoft.com/office/drawing/2014/main" id="{51582CEF-4A05-942C-4DC9-C34DD8471F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0</xdr:col>
      <xdr:colOff>0</xdr:colOff>
      <xdr:row>373</xdr:row>
      <xdr:rowOff>44450</xdr:rowOff>
    </xdr:from>
    <xdr:to>
      <xdr:col>7</xdr:col>
      <xdr:colOff>247650</xdr:colOff>
      <xdr:row>391</xdr:row>
      <xdr:rowOff>133350</xdr:rowOff>
    </xdr:to>
    <xdr:graphicFrame macro="">
      <xdr:nvGraphicFramePr>
        <xdr:cNvPr id="57191856" name="Chart 3">
          <a:extLst>
            <a:ext uri="{FF2B5EF4-FFF2-40B4-BE49-F238E27FC236}">
              <a16:creationId xmlns:a16="http://schemas.microsoft.com/office/drawing/2014/main" id="{6A0C8A7A-DC51-EB8D-EF81-B8BDACE57D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7</xdr:col>
      <xdr:colOff>0</xdr:colOff>
      <xdr:row>373</xdr:row>
      <xdr:rowOff>44450</xdr:rowOff>
    </xdr:from>
    <xdr:to>
      <xdr:col>14</xdr:col>
      <xdr:colOff>247650</xdr:colOff>
      <xdr:row>391</xdr:row>
      <xdr:rowOff>133350</xdr:rowOff>
    </xdr:to>
    <xdr:graphicFrame macro="">
      <xdr:nvGraphicFramePr>
        <xdr:cNvPr id="57191857" name="Chart 3">
          <a:extLst>
            <a:ext uri="{FF2B5EF4-FFF2-40B4-BE49-F238E27FC236}">
              <a16:creationId xmlns:a16="http://schemas.microsoft.com/office/drawing/2014/main" id="{B927E851-E78F-9098-66D5-60249C171D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14</xdr:col>
      <xdr:colOff>0</xdr:colOff>
      <xdr:row>373</xdr:row>
      <xdr:rowOff>44450</xdr:rowOff>
    </xdr:from>
    <xdr:to>
      <xdr:col>22</xdr:col>
      <xdr:colOff>82550</xdr:colOff>
      <xdr:row>391</xdr:row>
      <xdr:rowOff>133350</xdr:rowOff>
    </xdr:to>
    <xdr:graphicFrame macro="">
      <xdr:nvGraphicFramePr>
        <xdr:cNvPr id="57191858" name="Chart 3">
          <a:extLst>
            <a:ext uri="{FF2B5EF4-FFF2-40B4-BE49-F238E27FC236}">
              <a16:creationId xmlns:a16="http://schemas.microsoft.com/office/drawing/2014/main" id="{B187016F-FBC0-0DCE-0CAF-6ECA5065F3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0</xdr:col>
      <xdr:colOff>57150</xdr:colOff>
      <xdr:row>108</xdr:row>
      <xdr:rowOff>177800</xdr:rowOff>
    </xdr:from>
    <xdr:to>
      <xdr:col>22</xdr:col>
      <xdr:colOff>133350</xdr:colOff>
      <xdr:row>147</xdr:row>
      <xdr:rowOff>0</xdr:rowOff>
    </xdr:to>
    <xdr:grpSp>
      <xdr:nvGrpSpPr>
        <xdr:cNvPr id="57191859" name="グループ化 4">
          <a:extLst>
            <a:ext uri="{FF2B5EF4-FFF2-40B4-BE49-F238E27FC236}">
              <a16:creationId xmlns:a16="http://schemas.microsoft.com/office/drawing/2014/main" id="{5F1D449C-245B-3A39-7B98-5A322ED191E4}"/>
            </a:ext>
          </a:extLst>
        </xdr:cNvPr>
        <xdr:cNvGrpSpPr>
          <a:grpSpLocks/>
        </xdr:cNvGrpSpPr>
      </xdr:nvGrpSpPr>
      <xdr:grpSpPr bwMode="auto">
        <a:xfrm>
          <a:off x="57150" y="20751800"/>
          <a:ext cx="13964557" cy="7251700"/>
          <a:chOff x="0" y="20574000"/>
          <a:chExt cx="14806180" cy="7399500"/>
        </a:xfrm>
      </xdr:grpSpPr>
      <xdr:graphicFrame macro="">
        <xdr:nvGraphicFramePr>
          <xdr:cNvPr id="57191866" name="Chart 3">
            <a:extLst>
              <a:ext uri="{FF2B5EF4-FFF2-40B4-BE49-F238E27FC236}">
                <a16:creationId xmlns:a16="http://schemas.microsoft.com/office/drawing/2014/main" id="{59971DDF-3FD4-F9AA-7FE5-8E1CE8A3ED9B}"/>
              </a:ext>
            </a:extLst>
          </xdr:cNvPr>
          <xdr:cNvGraphicFramePr>
            <a:graphicFrameLocks/>
          </xdr:cNvGraphicFramePr>
        </xdr:nvGraphicFramePr>
        <xdr:xfrm>
          <a:off x="0" y="20574000"/>
          <a:ext cx="5106266" cy="37909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2"/>
          </a:graphicData>
        </a:graphic>
      </xdr:graphicFrame>
      <xdr:graphicFrame macro="">
        <xdr:nvGraphicFramePr>
          <xdr:cNvPr id="57191867" name="Chart 3">
            <a:extLst>
              <a:ext uri="{FF2B5EF4-FFF2-40B4-BE49-F238E27FC236}">
                <a16:creationId xmlns:a16="http://schemas.microsoft.com/office/drawing/2014/main" id="{83BC81FA-9AAC-83FD-A123-AE70FA5CA964}"/>
              </a:ext>
            </a:extLst>
          </xdr:cNvPr>
          <xdr:cNvGraphicFramePr>
            <a:graphicFrameLocks/>
          </xdr:cNvGraphicFramePr>
        </xdr:nvGraphicFramePr>
        <xdr:xfrm>
          <a:off x="4849091" y="20574000"/>
          <a:ext cx="5106266" cy="37909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3"/>
          </a:graphicData>
        </a:graphic>
      </xdr:graphicFrame>
      <xdr:graphicFrame macro="">
        <xdr:nvGraphicFramePr>
          <xdr:cNvPr id="57191868" name="Chart 3">
            <a:extLst>
              <a:ext uri="{FF2B5EF4-FFF2-40B4-BE49-F238E27FC236}">
                <a16:creationId xmlns:a16="http://schemas.microsoft.com/office/drawing/2014/main" id="{39B229B4-2AD5-841A-20DD-B4022F45F2B2}"/>
              </a:ext>
            </a:extLst>
          </xdr:cNvPr>
          <xdr:cNvGraphicFramePr>
            <a:graphicFrameLocks/>
          </xdr:cNvGraphicFramePr>
        </xdr:nvGraphicFramePr>
        <xdr:xfrm>
          <a:off x="9698182" y="20574000"/>
          <a:ext cx="5107998" cy="37909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4"/>
          </a:graphicData>
        </a:graphic>
      </xdr:graphicFrame>
      <xdr:graphicFrame macro="">
        <xdr:nvGraphicFramePr>
          <xdr:cNvPr id="57191869" name="Chart 3">
            <a:extLst>
              <a:ext uri="{FF2B5EF4-FFF2-40B4-BE49-F238E27FC236}">
                <a16:creationId xmlns:a16="http://schemas.microsoft.com/office/drawing/2014/main" id="{77F05310-5A6B-E688-2411-2F00F4A4AB65}"/>
              </a:ext>
            </a:extLst>
          </xdr:cNvPr>
          <xdr:cNvGraphicFramePr>
            <a:graphicFrameLocks/>
          </xdr:cNvGraphicFramePr>
        </xdr:nvGraphicFramePr>
        <xdr:xfrm>
          <a:off x="0" y="24193500"/>
          <a:ext cx="5076000" cy="3429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5"/>
          </a:graphicData>
        </a:graphic>
      </xdr:graphicFrame>
      <xdr:graphicFrame macro="">
        <xdr:nvGraphicFramePr>
          <xdr:cNvPr id="57191870" name="Chart 3">
            <a:extLst>
              <a:ext uri="{FF2B5EF4-FFF2-40B4-BE49-F238E27FC236}">
                <a16:creationId xmlns:a16="http://schemas.microsoft.com/office/drawing/2014/main" id="{6D227EFE-4D23-1908-BEAF-4572F56143A9}"/>
              </a:ext>
            </a:extLst>
          </xdr:cNvPr>
          <xdr:cNvGraphicFramePr>
            <a:graphicFrameLocks/>
          </xdr:cNvGraphicFramePr>
        </xdr:nvGraphicFramePr>
        <xdr:xfrm>
          <a:off x="4849091" y="24193500"/>
          <a:ext cx="5076000" cy="3780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6"/>
          </a:graphicData>
        </a:graphic>
      </xdr:graphicFrame>
      <xdr:graphicFrame macro="">
        <xdr:nvGraphicFramePr>
          <xdr:cNvPr id="57191871" name="Chart 3">
            <a:extLst>
              <a:ext uri="{FF2B5EF4-FFF2-40B4-BE49-F238E27FC236}">
                <a16:creationId xmlns:a16="http://schemas.microsoft.com/office/drawing/2014/main" id="{8629867D-478B-3E5C-E839-1A01EAF2BFBE}"/>
              </a:ext>
            </a:extLst>
          </xdr:cNvPr>
          <xdr:cNvGraphicFramePr>
            <a:graphicFrameLocks/>
          </xdr:cNvGraphicFramePr>
        </xdr:nvGraphicFramePr>
        <xdr:xfrm>
          <a:off x="9698182" y="24193500"/>
          <a:ext cx="5076000" cy="3780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7"/>
          </a:graphicData>
        </a:graphic>
      </xdr:graphicFrame>
    </xdr:grpSp>
    <xdr:clientData/>
  </xdr:twoCellAnchor>
  <xdr:twoCellAnchor>
    <xdr:from>
      <xdr:col>0</xdr:col>
      <xdr:colOff>95250</xdr:colOff>
      <xdr:row>193</xdr:row>
      <xdr:rowOff>25400</xdr:rowOff>
    </xdr:from>
    <xdr:to>
      <xdr:col>7</xdr:col>
      <xdr:colOff>285750</xdr:colOff>
      <xdr:row>211</xdr:row>
      <xdr:rowOff>69850</xdr:rowOff>
    </xdr:to>
    <xdr:graphicFrame macro="">
      <xdr:nvGraphicFramePr>
        <xdr:cNvPr id="57191860" name="Chart 3">
          <a:extLst>
            <a:ext uri="{FF2B5EF4-FFF2-40B4-BE49-F238E27FC236}">
              <a16:creationId xmlns:a16="http://schemas.microsoft.com/office/drawing/2014/main" id="{44888015-1CBE-A4CB-6DDC-4626EC1DC8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7</xdr:col>
      <xdr:colOff>38100</xdr:colOff>
      <xdr:row>192</xdr:row>
      <xdr:rowOff>82550</xdr:rowOff>
    </xdr:from>
    <xdr:to>
      <xdr:col>14</xdr:col>
      <xdr:colOff>285750</xdr:colOff>
      <xdr:row>211</xdr:row>
      <xdr:rowOff>69850</xdr:rowOff>
    </xdr:to>
    <xdr:graphicFrame macro="">
      <xdr:nvGraphicFramePr>
        <xdr:cNvPr id="57191861" name="Chart 3">
          <a:extLst>
            <a:ext uri="{FF2B5EF4-FFF2-40B4-BE49-F238E27FC236}">
              <a16:creationId xmlns:a16="http://schemas.microsoft.com/office/drawing/2014/main" id="{2FF239BB-9C34-1245-1F44-4E93FC3C62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14</xdr:col>
      <xdr:colOff>38100</xdr:colOff>
      <xdr:row>192</xdr:row>
      <xdr:rowOff>82550</xdr:rowOff>
    </xdr:from>
    <xdr:to>
      <xdr:col>22</xdr:col>
      <xdr:colOff>114300</xdr:colOff>
      <xdr:row>211</xdr:row>
      <xdr:rowOff>69850</xdr:rowOff>
    </xdr:to>
    <xdr:graphicFrame macro="">
      <xdr:nvGraphicFramePr>
        <xdr:cNvPr id="57191862" name="Chart 3">
          <a:extLst>
            <a:ext uri="{FF2B5EF4-FFF2-40B4-BE49-F238E27FC236}">
              <a16:creationId xmlns:a16="http://schemas.microsoft.com/office/drawing/2014/main" id="{6E689D43-93AE-FFCF-7A23-575709C1C0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0</xdr:colOff>
      <xdr:row>166</xdr:row>
      <xdr:rowOff>177800</xdr:rowOff>
    </xdr:from>
    <xdr:to>
      <xdr:col>7</xdr:col>
      <xdr:colOff>285750</xdr:colOff>
      <xdr:row>186</xdr:row>
      <xdr:rowOff>146050</xdr:rowOff>
    </xdr:to>
    <xdr:graphicFrame macro="">
      <xdr:nvGraphicFramePr>
        <xdr:cNvPr id="57191863" name="Chart 3">
          <a:extLst>
            <a:ext uri="{FF2B5EF4-FFF2-40B4-BE49-F238E27FC236}">
              <a16:creationId xmlns:a16="http://schemas.microsoft.com/office/drawing/2014/main" id="{D0EBC840-D2FF-3697-0507-3AD64D63EB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7</xdr:col>
      <xdr:colOff>31750</xdr:colOff>
      <xdr:row>166</xdr:row>
      <xdr:rowOff>152400</xdr:rowOff>
    </xdr:from>
    <xdr:to>
      <xdr:col>14</xdr:col>
      <xdr:colOff>304800</xdr:colOff>
      <xdr:row>186</xdr:row>
      <xdr:rowOff>120650</xdr:rowOff>
    </xdr:to>
    <xdr:graphicFrame macro="">
      <xdr:nvGraphicFramePr>
        <xdr:cNvPr id="57191864" name="Chart 3">
          <a:extLst>
            <a:ext uri="{FF2B5EF4-FFF2-40B4-BE49-F238E27FC236}">
              <a16:creationId xmlns:a16="http://schemas.microsoft.com/office/drawing/2014/main" id="{CE650836-DCA4-5DF3-C25A-855CEE9BBF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14</xdr:col>
      <xdr:colOff>12700</xdr:colOff>
      <xdr:row>166</xdr:row>
      <xdr:rowOff>133350</xdr:rowOff>
    </xdr:from>
    <xdr:to>
      <xdr:col>22</xdr:col>
      <xdr:colOff>114300</xdr:colOff>
      <xdr:row>186</xdr:row>
      <xdr:rowOff>107950</xdr:rowOff>
    </xdr:to>
    <xdr:graphicFrame macro="">
      <xdr:nvGraphicFramePr>
        <xdr:cNvPr id="57191865" name="Chart 3">
          <a:extLst>
            <a:ext uri="{FF2B5EF4-FFF2-40B4-BE49-F238E27FC236}">
              <a16:creationId xmlns:a16="http://schemas.microsoft.com/office/drawing/2014/main" id="{BD4D4BA5-B3CD-93FC-1782-8358897F80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641350</xdr:colOff>
      <xdr:row>0</xdr:row>
      <xdr:rowOff>0</xdr:rowOff>
    </xdr:from>
    <xdr:to>
      <xdr:col>22</xdr:col>
      <xdr:colOff>82550</xdr:colOff>
      <xdr:row>18</xdr:row>
      <xdr:rowOff>171450</xdr:rowOff>
    </xdr:to>
    <xdr:graphicFrame macro="">
      <xdr:nvGraphicFramePr>
        <xdr:cNvPr id="26622336" name="Chart 3">
          <a:extLst>
            <a:ext uri="{FF2B5EF4-FFF2-40B4-BE49-F238E27FC236}">
              <a16:creationId xmlns:a16="http://schemas.microsoft.com/office/drawing/2014/main" id="{9BFDA37A-05EB-E798-44AF-D46BF8A533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641350</xdr:colOff>
      <xdr:row>0</xdr:row>
      <xdr:rowOff>0</xdr:rowOff>
    </xdr:from>
    <xdr:to>
      <xdr:col>14</xdr:col>
      <xdr:colOff>234950</xdr:colOff>
      <xdr:row>18</xdr:row>
      <xdr:rowOff>171450</xdr:rowOff>
    </xdr:to>
    <xdr:graphicFrame macro="">
      <xdr:nvGraphicFramePr>
        <xdr:cNvPr id="26622337" name="Chart 3">
          <a:extLst>
            <a:ext uri="{FF2B5EF4-FFF2-40B4-BE49-F238E27FC236}">
              <a16:creationId xmlns:a16="http://schemas.microsoft.com/office/drawing/2014/main" id="{1511A81C-E435-1E89-AB0E-CAC4167265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234950</xdr:colOff>
      <xdr:row>18</xdr:row>
      <xdr:rowOff>171450</xdr:rowOff>
    </xdr:to>
    <xdr:graphicFrame macro="">
      <xdr:nvGraphicFramePr>
        <xdr:cNvPr id="26622338" name="Chart 3">
          <a:extLst>
            <a:ext uri="{FF2B5EF4-FFF2-40B4-BE49-F238E27FC236}">
              <a16:creationId xmlns:a16="http://schemas.microsoft.com/office/drawing/2014/main" id="{A407EB72-5A6C-1AAF-CF1E-B7E92A733A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7</xdr:col>
      <xdr:colOff>234950</xdr:colOff>
      <xdr:row>36</xdr:row>
      <xdr:rowOff>171450</xdr:rowOff>
    </xdr:to>
    <xdr:graphicFrame macro="">
      <xdr:nvGraphicFramePr>
        <xdr:cNvPr id="26622339" name="Chart 3">
          <a:extLst>
            <a:ext uri="{FF2B5EF4-FFF2-40B4-BE49-F238E27FC236}">
              <a16:creationId xmlns:a16="http://schemas.microsoft.com/office/drawing/2014/main" id="{AADDDD01-127F-7C13-E40F-30D2397728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641350</xdr:colOff>
      <xdr:row>18</xdr:row>
      <xdr:rowOff>0</xdr:rowOff>
    </xdr:from>
    <xdr:to>
      <xdr:col>14</xdr:col>
      <xdr:colOff>234950</xdr:colOff>
      <xdr:row>36</xdr:row>
      <xdr:rowOff>171450</xdr:rowOff>
    </xdr:to>
    <xdr:graphicFrame macro="">
      <xdr:nvGraphicFramePr>
        <xdr:cNvPr id="26622340" name="Chart 3">
          <a:extLst>
            <a:ext uri="{FF2B5EF4-FFF2-40B4-BE49-F238E27FC236}">
              <a16:creationId xmlns:a16="http://schemas.microsoft.com/office/drawing/2014/main" id="{02F674E1-A6DB-4691-9FCD-B520ABA7AF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641350</xdr:colOff>
      <xdr:row>18</xdr:row>
      <xdr:rowOff>0</xdr:rowOff>
    </xdr:from>
    <xdr:to>
      <xdr:col>22</xdr:col>
      <xdr:colOff>82550</xdr:colOff>
      <xdr:row>36</xdr:row>
      <xdr:rowOff>171450</xdr:rowOff>
    </xdr:to>
    <xdr:graphicFrame macro="">
      <xdr:nvGraphicFramePr>
        <xdr:cNvPr id="26622341" name="Chart 3">
          <a:extLst>
            <a:ext uri="{FF2B5EF4-FFF2-40B4-BE49-F238E27FC236}">
              <a16:creationId xmlns:a16="http://schemas.microsoft.com/office/drawing/2014/main" id="{93D7FD08-0E3A-5C20-B94D-0E8C33BC95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36</xdr:row>
      <xdr:rowOff>0</xdr:rowOff>
    </xdr:from>
    <xdr:to>
      <xdr:col>7</xdr:col>
      <xdr:colOff>234950</xdr:colOff>
      <xdr:row>54</xdr:row>
      <xdr:rowOff>171450</xdr:rowOff>
    </xdr:to>
    <xdr:graphicFrame macro="">
      <xdr:nvGraphicFramePr>
        <xdr:cNvPr id="26622342" name="Chart 3">
          <a:extLst>
            <a:ext uri="{FF2B5EF4-FFF2-40B4-BE49-F238E27FC236}">
              <a16:creationId xmlns:a16="http://schemas.microsoft.com/office/drawing/2014/main" id="{FCFFC5C9-353C-6304-1897-80485C9131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641350</xdr:colOff>
      <xdr:row>36</xdr:row>
      <xdr:rowOff>0</xdr:rowOff>
    </xdr:from>
    <xdr:to>
      <xdr:col>14</xdr:col>
      <xdr:colOff>234950</xdr:colOff>
      <xdr:row>54</xdr:row>
      <xdr:rowOff>171450</xdr:rowOff>
    </xdr:to>
    <xdr:graphicFrame macro="">
      <xdr:nvGraphicFramePr>
        <xdr:cNvPr id="26622343" name="Chart 3">
          <a:extLst>
            <a:ext uri="{FF2B5EF4-FFF2-40B4-BE49-F238E27FC236}">
              <a16:creationId xmlns:a16="http://schemas.microsoft.com/office/drawing/2014/main" id="{D53B9340-D549-8C54-EC11-F3DBC4A7B2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641350</xdr:colOff>
      <xdr:row>36</xdr:row>
      <xdr:rowOff>0</xdr:rowOff>
    </xdr:from>
    <xdr:to>
      <xdr:col>22</xdr:col>
      <xdr:colOff>82550</xdr:colOff>
      <xdr:row>54</xdr:row>
      <xdr:rowOff>171450</xdr:rowOff>
    </xdr:to>
    <xdr:graphicFrame macro="">
      <xdr:nvGraphicFramePr>
        <xdr:cNvPr id="26622344" name="Chart 3">
          <a:extLst>
            <a:ext uri="{FF2B5EF4-FFF2-40B4-BE49-F238E27FC236}">
              <a16:creationId xmlns:a16="http://schemas.microsoft.com/office/drawing/2014/main" id="{E778DEF9-CDBB-7CD8-D55B-6F4CEAD073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54</xdr:row>
      <xdr:rowOff>0</xdr:rowOff>
    </xdr:from>
    <xdr:to>
      <xdr:col>7</xdr:col>
      <xdr:colOff>247650</xdr:colOff>
      <xdr:row>72</xdr:row>
      <xdr:rowOff>171450</xdr:rowOff>
    </xdr:to>
    <xdr:graphicFrame macro="">
      <xdr:nvGraphicFramePr>
        <xdr:cNvPr id="26622345" name="Chart 3">
          <a:extLst>
            <a:ext uri="{FF2B5EF4-FFF2-40B4-BE49-F238E27FC236}">
              <a16:creationId xmlns:a16="http://schemas.microsoft.com/office/drawing/2014/main" id="{3DA16413-FD3B-BB16-5062-09CB8A8982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</xdr:col>
      <xdr:colOff>0</xdr:colOff>
      <xdr:row>54</xdr:row>
      <xdr:rowOff>0</xdr:rowOff>
    </xdr:from>
    <xdr:to>
      <xdr:col>14</xdr:col>
      <xdr:colOff>247650</xdr:colOff>
      <xdr:row>72</xdr:row>
      <xdr:rowOff>171450</xdr:rowOff>
    </xdr:to>
    <xdr:graphicFrame macro="">
      <xdr:nvGraphicFramePr>
        <xdr:cNvPr id="26622346" name="Chart 3">
          <a:extLst>
            <a:ext uri="{FF2B5EF4-FFF2-40B4-BE49-F238E27FC236}">
              <a16:creationId xmlns:a16="http://schemas.microsoft.com/office/drawing/2014/main" id="{2ECC3C40-24C7-6292-E625-346CC704CE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14</xdr:col>
      <xdr:colOff>0</xdr:colOff>
      <xdr:row>54</xdr:row>
      <xdr:rowOff>0</xdr:rowOff>
    </xdr:from>
    <xdr:to>
      <xdr:col>22</xdr:col>
      <xdr:colOff>82550</xdr:colOff>
      <xdr:row>72</xdr:row>
      <xdr:rowOff>171450</xdr:rowOff>
    </xdr:to>
    <xdr:graphicFrame macro="">
      <xdr:nvGraphicFramePr>
        <xdr:cNvPr id="26622347" name="Chart 3">
          <a:extLst>
            <a:ext uri="{FF2B5EF4-FFF2-40B4-BE49-F238E27FC236}">
              <a16:creationId xmlns:a16="http://schemas.microsoft.com/office/drawing/2014/main" id="{E266F0F8-76E3-BEF2-9909-C0F8039B6F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72</xdr:row>
      <xdr:rowOff>0</xdr:rowOff>
    </xdr:from>
    <xdr:to>
      <xdr:col>7</xdr:col>
      <xdr:colOff>247650</xdr:colOff>
      <xdr:row>90</xdr:row>
      <xdr:rowOff>171450</xdr:rowOff>
    </xdr:to>
    <xdr:graphicFrame macro="">
      <xdr:nvGraphicFramePr>
        <xdr:cNvPr id="26622348" name="Chart 3">
          <a:extLst>
            <a:ext uri="{FF2B5EF4-FFF2-40B4-BE49-F238E27FC236}">
              <a16:creationId xmlns:a16="http://schemas.microsoft.com/office/drawing/2014/main" id="{37071693-5B66-63AC-09A7-4A00FF254E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0</xdr:colOff>
      <xdr:row>72</xdr:row>
      <xdr:rowOff>0</xdr:rowOff>
    </xdr:from>
    <xdr:to>
      <xdr:col>14</xdr:col>
      <xdr:colOff>247650</xdr:colOff>
      <xdr:row>90</xdr:row>
      <xdr:rowOff>171450</xdr:rowOff>
    </xdr:to>
    <xdr:graphicFrame macro="">
      <xdr:nvGraphicFramePr>
        <xdr:cNvPr id="26622349" name="Chart 3">
          <a:extLst>
            <a:ext uri="{FF2B5EF4-FFF2-40B4-BE49-F238E27FC236}">
              <a16:creationId xmlns:a16="http://schemas.microsoft.com/office/drawing/2014/main" id="{ED48D2F3-5894-3ABA-9087-35B880A3A8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14</xdr:col>
      <xdr:colOff>0</xdr:colOff>
      <xdr:row>72</xdr:row>
      <xdr:rowOff>0</xdr:rowOff>
    </xdr:from>
    <xdr:to>
      <xdr:col>22</xdr:col>
      <xdr:colOff>82550</xdr:colOff>
      <xdr:row>90</xdr:row>
      <xdr:rowOff>171450</xdr:rowOff>
    </xdr:to>
    <xdr:graphicFrame macro="">
      <xdr:nvGraphicFramePr>
        <xdr:cNvPr id="26622350" name="Chart 3">
          <a:extLst>
            <a:ext uri="{FF2B5EF4-FFF2-40B4-BE49-F238E27FC236}">
              <a16:creationId xmlns:a16="http://schemas.microsoft.com/office/drawing/2014/main" id="{EBCD8FE2-FD4A-3F6D-3352-5F725A9C36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90</xdr:row>
      <xdr:rowOff>0</xdr:rowOff>
    </xdr:from>
    <xdr:to>
      <xdr:col>7</xdr:col>
      <xdr:colOff>247650</xdr:colOff>
      <xdr:row>108</xdr:row>
      <xdr:rowOff>171450</xdr:rowOff>
    </xdr:to>
    <xdr:graphicFrame macro="">
      <xdr:nvGraphicFramePr>
        <xdr:cNvPr id="26622351" name="Chart 3">
          <a:extLst>
            <a:ext uri="{FF2B5EF4-FFF2-40B4-BE49-F238E27FC236}">
              <a16:creationId xmlns:a16="http://schemas.microsoft.com/office/drawing/2014/main" id="{8655AB04-43E5-78E7-0365-474B9A9724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7</xdr:col>
      <xdr:colOff>0</xdr:colOff>
      <xdr:row>90</xdr:row>
      <xdr:rowOff>0</xdr:rowOff>
    </xdr:from>
    <xdr:to>
      <xdr:col>14</xdr:col>
      <xdr:colOff>247650</xdr:colOff>
      <xdr:row>108</xdr:row>
      <xdr:rowOff>171450</xdr:rowOff>
    </xdr:to>
    <xdr:graphicFrame macro="">
      <xdr:nvGraphicFramePr>
        <xdr:cNvPr id="26622352" name="Chart 3">
          <a:extLst>
            <a:ext uri="{FF2B5EF4-FFF2-40B4-BE49-F238E27FC236}">
              <a16:creationId xmlns:a16="http://schemas.microsoft.com/office/drawing/2014/main" id="{6A1C2B88-E7C8-3246-BF2D-1AB0623380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14</xdr:col>
      <xdr:colOff>0</xdr:colOff>
      <xdr:row>90</xdr:row>
      <xdr:rowOff>0</xdr:rowOff>
    </xdr:from>
    <xdr:to>
      <xdr:col>22</xdr:col>
      <xdr:colOff>82550</xdr:colOff>
      <xdr:row>108</xdr:row>
      <xdr:rowOff>171450</xdr:rowOff>
    </xdr:to>
    <xdr:graphicFrame macro="">
      <xdr:nvGraphicFramePr>
        <xdr:cNvPr id="26622353" name="Chart 3">
          <a:extLst>
            <a:ext uri="{FF2B5EF4-FFF2-40B4-BE49-F238E27FC236}">
              <a16:creationId xmlns:a16="http://schemas.microsoft.com/office/drawing/2014/main" id="{12075327-E597-E4EB-1589-363B9A75E8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164</xdr:row>
      <xdr:rowOff>50800</xdr:rowOff>
    </xdr:from>
    <xdr:to>
      <xdr:col>7</xdr:col>
      <xdr:colOff>247650</xdr:colOff>
      <xdr:row>183</xdr:row>
      <xdr:rowOff>25400</xdr:rowOff>
    </xdr:to>
    <xdr:graphicFrame macro="">
      <xdr:nvGraphicFramePr>
        <xdr:cNvPr id="26622354" name="Chart 3">
          <a:extLst>
            <a:ext uri="{FF2B5EF4-FFF2-40B4-BE49-F238E27FC236}">
              <a16:creationId xmlns:a16="http://schemas.microsoft.com/office/drawing/2014/main" id="{56D6F4BF-D07C-96E3-E404-725A66026E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7</xdr:col>
      <xdr:colOff>0</xdr:colOff>
      <xdr:row>164</xdr:row>
      <xdr:rowOff>50800</xdr:rowOff>
    </xdr:from>
    <xdr:to>
      <xdr:col>14</xdr:col>
      <xdr:colOff>247650</xdr:colOff>
      <xdr:row>183</xdr:row>
      <xdr:rowOff>25400</xdr:rowOff>
    </xdr:to>
    <xdr:graphicFrame macro="">
      <xdr:nvGraphicFramePr>
        <xdr:cNvPr id="26622355" name="Chart 3">
          <a:extLst>
            <a:ext uri="{FF2B5EF4-FFF2-40B4-BE49-F238E27FC236}">
              <a16:creationId xmlns:a16="http://schemas.microsoft.com/office/drawing/2014/main" id="{A62CF9B9-0930-AC5E-CF9B-A2AB202D21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14</xdr:col>
      <xdr:colOff>0</xdr:colOff>
      <xdr:row>164</xdr:row>
      <xdr:rowOff>50800</xdr:rowOff>
    </xdr:from>
    <xdr:to>
      <xdr:col>22</xdr:col>
      <xdr:colOff>82550</xdr:colOff>
      <xdr:row>183</xdr:row>
      <xdr:rowOff>25400</xdr:rowOff>
    </xdr:to>
    <xdr:graphicFrame macro="">
      <xdr:nvGraphicFramePr>
        <xdr:cNvPr id="26622356" name="Chart 3">
          <a:extLst>
            <a:ext uri="{FF2B5EF4-FFF2-40B4-BE49-F238E27FC236}">
              <a16:creationId xmlns:a16="http://schemas.microsoft.com/office/drawing/2014/main" id="{6BC86250-4F6A-654A-7602-6A9A807D21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201</xdr:row>
      <xdr:rowOff>82550</xdr:rowOff>
    </xdr:from>
    <xdr:to>
      <xdr:col>7</xdr:col>
      <xdr:colOff>247650</xdr:colOff>
      <xdr:row>220</xdr:row>
      <xdr:rowOff>69850</xdr:rowOff>
    </xdr:to>
    <xdr:graphicFrame macro="">
      <xdr:nvGraphicFramePr>
        <xdr:cNvPr id="26622357" name="Chart 3">
          <a:extLst>
            <a:ext uri="{FF2B5EF4-FFF2-40B4-BE49-F238E27FC236}">
              <a16:creationId xmlns:a16="http://schemas.microsoft.com/office/drawing/2014/main" id="{DF2BFA92-9558-27A1-31E5-43A1DE4C29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7</xdr:col>
      <xdr:colOff>0</xdr:colOff>
      <xdr:row>201</xdr:row>
      <xdr:rowOff>82550</xdr:rowOff>
    </xdr:from>
    <xdr:to>
      <xdr:col>14</xdr:col>
      <xdr:colOff>247650</xdr:colOff>
      <xdr:row>220</xdr:row>
      <xdr:rowOff>69850</xdr:rowOff>
    </xdr:to>
    <xdr:graphicFrame macro="">
      <xdr:nvGraphicFramePr>
        <xdr:cNvPr id="26622358" name="Chart 3">
          <a:extLst>
            <a:ext uri="{FF2B5EF4-FFF2-40B4-BE49-F238E27FC236}">
              <a16:creationId xmlns:a16="http://schemas.microsoft.com/office/drawing/2014/main" id="{BED03F49-02CA-B859-62E0-6F5E16CFB3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14</xdr:col>
      <xdr:colOff>0</xdr:colOff>
      <xdr:row>201</xdr:row>
      <xdr:rowOff>82550</xdr:rowOff>
    </xdr:from>
    <xdr:to>
      <xdr:col>22</xdr:col>
      <xdr:colOff>82550</xdr:colOff>
      <xdr:row>220</xdr:row>
      <xdr:rowOff>69850</xdr:rowOff>
    </xdr:to>
    <xdr:graphicFrame macro="">
      <xdr:nvGraphicFramePr>
        <xdr:cNvPr id="26622359" name="Chart 3">
          <a:extLst>
            <a:ext uri="{FF2B5EF4-FFF2-40B4-BE49-F238E27FC236}">
              <a16:creationId xmlns:a16="http://schemas.microsoft.com/office/drawing/2014/main" id="{A31146AA-B441-F5F7-B661-6D54435F9E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219</xdr:row>
      <xdr:rowOff>69850</xdr:rowOff>
    </xdr:from>
    <xdr:to>
      <xdr:col>7</xdr:col>
      <xdr:colOff>247650</xdr:colOff>
      <xdr:row>238</xdr:row>
      <xdr:rowOff>50800</xdr:rowOff>
    </xdr:to>
    <xdr:graphicFrame macro="">
      <xdr:nvGraphicFramePr>
        <xdr:cNvPr id="26622360" name="Chart 3">
          <a:extLst>
            <a:ext uri="{FF2B5EF4-FFF2-40B4-BE49-F238E27FC236}">
              <a16:creationId xmlns:a16="http://schemas.microsoft.com/office/drawing/2014/main" id="{8EDF12CB-2569-7A93-982D-D84F134238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7</xdr:col>
      <xdr:colOff>0</xdr:colOff>
      <xdr:row>219</xdr:row>
      <xdr:rowOff>69850</xdr:rowOff>
    </xdr:from>
    <xdr:to>
      <xdr:col>14</xdr:col>
      <xdr:colOff>247650</xdr:colOff>
      <xdr:row>238</xdr:row>
      <xdr:rowOff>50800</xdr:rowOff>
    </xdr:to>
    <xdr:graphicFrame macro="">
      <xdr:nvGraphicFramePr>
        <xdr:cNvPr id="26622361" name="Chart 3">
          <a:extLst>
            <a:ext uri="{FF2B5EF4-FFF2-40B4-BE49-F238E27FC236}">
              <a16:creationId xmlns:a16="http://schemas.microsoft.com/office/drawing/2014/main" id="{6A57B74C-E052-9899-00A2-1EF4F7E106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14</xdr:col>
      <xdr:colOff>0</xdr:colOff>
      <xdr:row>219</xdr:row>
      <xdr:rowOff>69850</xdr:rowOff>
    </xdr:from>
    <xdr:to>
      <xdr:col>22</xdr:col>
      <xdr:colOff>82550</xdr:colOff>
      <xdr:row>238</xdr:row>
      <xdr:rowOff>50800</xdr:rowOff>
    </xdr:to>
    <xdr:graphicFrame macro="">
      <xdr:nvGraphicFramePr>
        <xdr:cNvPr id="26622362" name="Chart 3">
          <a:extLst>
            <a:ext uri="{FF2B5EF4-FFF2-40B4-BE49-F238E27FC236}">
              <a16:creationId xmlns:a16="http://schemas.microsoft.com/office/drawing/2014/main" id="{77340E01-E038-C37C-70D0-F241ED2AFC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237</xdr:row>
      <xdr:rowOff>69850</xdr:rowOff>
    </xdr:from>
    <xdr:to>
      <xdr:col>7</xdr:col>
      <xdr:colOff>247650</xdr:colOff>
      <xdr:row>256</xdr:row>
      <xdr:rowOff>50800</xdr:rowOff>
    </xdr:to>
    <xdr:graphicFrame macro="">
      <xdr:nvGraphicFramePr>
        <xdr:cNvPr id="26622363" name="Chart 3">
          <a:extLst>
            <a:ext uri="{FF2B5EF4-FFF2-40B4-BE49-F238E27FC236}">
              <a16:creationId xmlns:a16="http://schemas.microsoft.com/office/drawing/2014/main" id="{AF4AFF1E-39E4-849A-DB6E-EA5B5F908F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7</xdr:col>
      <xdr:colOff>0</xdr:colOff>
      <xdr:row>237</xdr:row>
      <xdr:rowOff>69850</xdr:rowOff>
    </xdr:from>
    <xdr:to>
      <xdr:col>14</xdr:col>
      <xdr:colOff>247650</xdr:colOff>
      <xdr:row>256</xdr:row>
      <xdr:rowOff>50800</xdr:rowOff>
    </xdr:to>
    <xdr:graphicFrame macro="">
      <xdr:nvGraphicFramePr>
        <xdr:cNvPr id="26622364" name="Chart 3">
          <a:extLst>
            <a:ext uri="{FF2B5EF4-FFF2-40B4-BE49-F238E27FC236}">
              <a16:creationId xmlns:a16="http://schemas.microsoft.com/office/drawing/2014/main" id="{93F4307E-3C02-2140-CE2A-5E183F7979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14</xdr:col>
      <xdr:colOff>0</xdr:colOff>
      <xdr:row>237</xdr:row>
      <xdr:rowOff>69850</xdr:rowOff>
    </xdr:from>
    <xdr:to>
      <xdr:col>22</xdr:col>
      <xdr:colOff>82550</xdr:colOff>
      <xdr:row>256</xdr:row>
      <xdr:rowOff>50800</xdr:rowOff>
    </xdr:to>
    <xdr:graphicFrame macro="">
      <xdr:nvGraphicFramePr>
        <xdr:cNvPr id="26622365" name="Chart 3">
          <a:extLst>
            <a:ext uri="{FF2B5EF4-FFF2-40B4-BE49-F238E27FC236}">
              <a16:creationId xmlns:a16="http://schemas.microsoft.com/office/drawing/2014/main" id="{91CE0813-B9AF-40BA-6A0F-C2D6922FA5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255</xdr:row>
      <xdr:rowOff>69850</xdr:rowOff>
    </xdr:from>
    <xdr:to>
      <xdr:col>7</xdr:col>
      <xdr:colOff>247650</xdr:colOff>
      <xdr:row>274</xdr:row>
      <xdr:rowOff>50800</xdr:rowOff>
    </xdr:to>
    <xdr:graphicFrame macro="">
      <xdr:nvGraphicFramePr>
        <xdr:cNvPr id="26622366" name="Chart 3">
          <a:extLst>
            <a:ext uri="{FF2B5EF4-FFF2-40B4-BE49-F238E27FC236}">
              <a16:creationId xmlns:a16="http://schemas.microsoft.com/office/drawing/2014/main" id="{7BBCCC9E-8FCC-5BAC-7966-C5FA30F40F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7</xdr:col>
      <xdr:colOff>0</xdr:colOff>
      <xdr:row>255</xdr:row>
      <xdr:rowOff>69850</xdr:rowOff>
    </xdr:from>
    <xdr:to>
      <xdr:col>14</xdr:col>
      <xdr:colOff>247650</xdr:colOff>
      <xdr:row>274</xdr:row>
      <xdr:rowOff>50800</xdr:rowOff>
    </xdr:to>
    <xdr:graphicFrame macro="">
      <xdr:nvGraphicFramePr>
        <xdr:cNvPr id="26622367" name="Chart 3">
          <a:extLst>
            <a:ext uri="{FF2B5EF4-FFF2-40B4-BE49-F238E27FC236}">
              <a16:creationId xmlns:a16="http://schemas.microsoft.com/office/drawing/2014/main" id="{01056645-7E2A-C212-EB26-20ED1F6CB0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14</xdr:col>
      <xdr:colOff>0</xdr:colOff>
      <xdr:row>255</xdr:row>
      <xdr:rowOff>69850</xdr:rowOff>
    </xdr:from>
    <xdr:to>
      <xdr:col>22</xdr:col>
      <xdr:colOff>82550</xdr:colOff>
      <xdr:row>274</xdr:row>
      <xdr:rowOff>50800</xdr:rowOff>
    </xdr:to>
    <xdr:graphicFrame macro="">
      <xdr:nvGraphicFramePr>
        <xdr:cNvPr id="26622368" name="Chart 3">
          <a:extLst>
            <a:ext uri="{FF2B5EF4-FFF2-40B4-BE49-F238E27FC236}">
              <a16:creationId xmlns:a16="http://schemas.microsoft.com/office/drawing/2014/main" id="{3B7F5C52-43E7-B9C1-7845-701AB47761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273</xdr:row>
      <xdr:rowOff>95250</xdr:rowOff>
    </xdr:from>
    <xdr:to>
      <xdr:col>7</xdr:col>
      <xdr:colOff>247650</xdr:colOff>
      <xdr:row>292</xdr:row>
      <xdr:rowOff>76200</xdr:rowOff>
    </xdr:to>
    <xdr:graphicFrame macro="">
      <xdr:nvGraphicFramePr>
        <xdr:cNvPr id="26622369" name="Chart 3">
          <a:extLst>
            <a:ext uri="{FF2B5EF4-FFF2-40B4-BE49-F238E27FC236}">
              <a16:creationId xmlns:a16="http://schemas.microsoft.com/office/drawing/2014/main" id="{057C81B7-50DC-F7F4-E853-C4A843119A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7</xdr:col>
      <xdr:colOff>0</xdr:colOff>
      <xdr:row>273</xdr:row>
      <xdr:rowOff>95250</xdr:rowOff>
    </xdr:from>
    <xdr:to>
      <xdr:col>14</xdr:col>
      <xdr:colOff>247650</xdr:colOff>
      <xdr:row>292</xdr:row>
      <xdr:rowOff>76200</xdr:rowOff>
    </xdr:to>
    <xdr:graphicFrame macro="">
      <xdr:nvGraphicFramePr>
        <xdr:cNvPr id="26622370" name="Chart 3">
          <a:extLst>
            <a:ext uri="{FF2B5EF4-FFF2-40B4-BE49-F238E27FC236}">
              <a16:creationId xmlns:a16="http://schemas.microsoft.com/office/drawing/2014/main" id="{34EDA87C-DDFE-070F-17B5-6EBBA6B589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14</xdr:col>
      <xdr:colOff>0</xdr:colOff>
      <xdr:row>273</xdr:row>
      <xdr:rowOff>95250</xdr:rowOff>
    </xdr:from>
    <xdr:to>
      <xdr:col>22</xdr:col>
      <xdr:colOff>82550</xdr:colOff>
      <xdr:row>292</xdr:row>
      <xdr:rowOff>76200</xdr:rowOff>
    </xdr:to>
    <xdr:graphicFrame macro="">
      <xdr:nvGraphicFramePr>
        <xdr:cNvPr id="26622371" name="Chart 3">
          <a:extLst>
            <a:ext uri="{FF2B5EF4-FFF2-40B4-BE49-F238E27FC236}">
              <a16:creationId xmlns:a16="http://schemas.microsoft.com/office/drawing/2014/main" id="{D0DAAA36-F058-2790-4B02-E52F024E6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0</xdr:colOff>
      <xdr:row>291</xdr:row>
      <xdr:rowOff>95250</xdr:rowOff>
    </xdr:from>
    <xdr:to>
      <xdr:col>7</xdr:col>
      <xdr:colOff>247650</xdr:colOff>
      <xdr:row>310</xdr:row>
      <xdr:rowOff>76200</xdr:rowOff>
    </xdr:to>
    <xdr:graphicFrame macro="">
      <xdr:nvGraphicFramePr>
        <xdr:cNvPr id="26622372" name="Chart 3">
          <a:extLst>
            <a:ext uri="{FF2B5EF4-FFF2-40B4-BE49-F238E27FC236}">
              <a16:creationId xmlns:a16="http://schemas.microsoft.com/office/drawing/2014/main" id="{8BEC81B7-5EAC-3576-4C30-27698E307A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7</xdr:col>
      <xdr:colOff>0</xdr:colOff>
      <xdr:row>291</xdr:row>
      <xdr:rowOff>95250</xdr:rowOff>
    </xdr:from>
    <xdr:to>
      <xdr:col>14</xdr:col>
      <xdr:colOff>247650</xdr:colOff>
      <xdr:row>310</xdr:row>
      <xdr:rowOff>76200</xdr:rowOff>
    </xdr:to>
    <xdr:graphicFrame macro="">
      <xdr:nvGraphicFramePr>
        <xdr:cNvPr id="26622373" name="Chart 3">
          <a:extLst>
            <a:ext uri="{FF2B5EF4-FFF2-40B4-BE49-F238E27FC236}">
              <a16:creationId xmlns:a16="http://schemas.microsoft.com/office/drawing/2014/main" id="{9B2BF8D4-B6FA-28FC-B41A-659B92CC79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0</xdr:colOff>
      <xdr:row>291</xdr:row>
      <xdr:rowOff>95250</xdr:rowOff>
    </xdr:from>
    <xdr:to>
      <xdr:col>22</xdr:col>
      <xdr:colOff>82550</xdr:colOff>
      <xdr:row>310</xdr:row>
      <xdr:rowOff>76200</xdr:rowOff>
    </xdr:to>
    <xdr:graphicFrame macro="">
      <xdr:nvGraphicFramePr>
        <xdr:cNvPr id="26622374" name="Chart 3">
          <a:extLst>
            <a:ext uri="{FF2B5EF4-FFF2-40B4-BE49-F238E27FC236}">
              <a16:creationId xmlns:a16="http://schemas.microsoft.com/office/drawing/2014/main" id="{B88DBAFF-03B9-E889-B0C7-3F55E0BDE7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0</xdr:colOff>
      <xdr:row>309</xdr:row>
      <xdr:rowOff>95250</xdr:rowOff>
    </xdr:from>
    <xdr:to>
      <xdr:col>7</xdr:col>
      <xdr:colOff>247650</xdr:colOff>
      <xdr:row>328</xdr:row>
      <xdr:rowOff>76200</xdr:rowOff>
    </xdr:to>
    <xdr:graphicFrame macro="">
      <xdr:nvGraphicFramePr>
        <xdr:cNvPr id="26622375" name="Chart 3">
          <a:extLst>
            <a:ext uri="{FF2B5EF4-FFF2-40B4-BE49-F238E27FC236}">
              <a16:creationId xmlns:a16="http://schemas.microsoft.com/office/drawing/2014/main" id="{24B14579-A1ED-5AE5-F9AF-A6C974ECCD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7</xdr:col>
      <xdr:colOff>0</xdr:colOff>
      <xdr:row>309</xdr:row>
      <xdr:rowOff>95250</xdr:rowOff>
    </xdr:from>
    <xdr:to>
      <xdr:col>14</xdr:col>
      <xdr:colOff>247650</xdr:colOff>
      <xdr:row>328</xdr:row>
      <xdr:rowOff>76200</xdr:rowOff>
    </xdr:to>
    <xdr:graphicFrame macro="">
      <xdr:nvGraphicFramePr>
        <xdr:cNvPr id="26622376" name="Chart 3">
          <a:extLst>
            <a:ext uri="{FF2B5EF4-FFF2-40B4-BE49-F238E27FC236}">
              <a16:creationId xmlns:a16="http://schemas.microsoft.com/office/drawing/2014/main" id="{BF4D39DF-5CB6-FA68-A381-519FE4B7AF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14</xdr:col>
      <xdr:colOff>0</xdr:colOff>
      <xdr:row>309</xdr:row>
      <xdr:rowOff>95250</xdr:rowOff>
    </xdr:from>
    <xdr:to>
      <xdr:col>22</xdr:col>
      <xdr:colOff>82550</xdr:colOff>
      <xdr:row>328</xdr:row>
      <xdr:rowOff>76200</xdr:rowOff>
    </xdr:to>
    <xdr:graphicFrame macro="">
      <xdr:nvGraphicFramePr>
        <xdr:cNvPr id="26622377" name="Chart 3">
          <a:extLst>
            <a:ext uri="{FF2B5EF4-FFF2-40B4-BE49-F238E27FC236}">
              <a16:creationId xmlns:a16="http://schemas.microsoft.com/office/drawing/2014/main" id="{5C03F3C8-10FB-CA4B-EA74-4575895BEC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0</xdr:colOff>
      <xdr:row>327</xdr:row>
      <xdr:rowOff>69850</xdr:rowOff>
    </xdr:from>
    <xdr:to>
      <xdr:col>7</xdr:col>
      <xdr:colOff>247650</xdr:colOff>
      <xdr:row>346</xdr:row>
      <xdr:rowOff>44450</xdr:rowOff>
    </xdr:to>
    <xdr:graphicFrame macro="">
      <xdr:nvGraphicFramePr>
        <xdr:cNvPr id="26622378" name="Chart 3">
          <a:extLst>
            <a:ext uri="{FF2B5EF4-FFF2-40B4-BE49-F238E27FC236}">
              <a16:creationId xmlns:a16="http://schemas.microsoft.com/office/drawing/2014/main" id="{190C5570-983E-FB34-45C6-B5AE8D3473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7</xdr:col>
      <xdr:colOff>0</xdr:colOff>
      <xdr:row>327</xdr:row>
      <xdr:rowOff>69850</xdr:rowOff>
    </xdr:from>
    <xdr:to>
      <xdr:col>14</xdr:col>
      <xdr:colOff>247650</xdr:colOff>
      <xdr:row>346</xdr:row>
      <xdr:rowOff>44450</xdr:rowOff>
    </xdr:to>
    <xdr:graphicFrame macro="">
      <xdr:nvGraphicFramePr>
        <xdr:cNvPr id="26622379" name="Chart 3">
          <a:extLst>
            <a:ext uri="{FF2B5EF4-FFF2-40B4-BE49-F238E27FC236}">
              <a16:creationId xmlns:a16="http://schemas.microsoft.com/office/drawing/2014/main" id="{0717944B-ECFE-A719-F898-1B0FE3E3BB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14</xdr:col>
      <xdr:colOff>0</xdr:colOff>
      <xdr:row>327</xdr:row>
      <xdr:rowOff>69850</xdr:rowOff>
    </xdr:from>
    <xdr:to>
      <xdr:col>22</xdr:col>
      <xdr:colOff>82550</xdr:colOff>
      <xdr:row>346</xdr:row>
      <xdr:rowOff>44450</xdr:rowOff>
    </xdr:to>
    <xdr:graphicFrame macro="">
      <xdr:nvGraphicFramePr>
        <xdr:cNvPr id="26622380" name="Chart 3">
          <a:extLst>
            <a:ext uri="{FF2B5EF4-FFF2-40B4-BE49-F238E27FC236}">
              <a16:creationId xmlns:a16="http://schemas.microsoft.com/office/drawing/2014/main" id="{E31912F7-6EE9-5DC2-7119-099E16FE8A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0</xdr:colOff>
      <xdr:row>345</xdr:row>
      <xdr:rowOff>69850</xdr:rowOff>
    </xdr:from>
    <xdr:to>
      <xdr:col>7</xdr:col>
      <xdr:colOff>247650</xdr:colOff>
      <xdr:row>364</xdr:row>
      <xdr:rowOff>12700</xdr:rowOff>
    </xdr:to>
    <xdr:graphicFrame macro="">
      <xdr:nvGraphicFramePr>
        <xdr:cNvPr id="26622381" name="Chart 3">
          <a:extLst>
            <a:ext uri="{FF2B5EF4-FFF2-40B4-BE49-F238E27FC236}">
              <a16:creationId xmlns:a16="http://schemas.microsoft.com/office/drawing/2014/main" id="{D6A10BA7-D46F-19AB-686F-460BB6B0C7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7</xdr:col>
      <xdr:colOff>0</xdr:colOff>
      <xdr:row>345</xdr:row>
      <xdr:rowOff>69850</xdr:rowOff>
    </xdr:from>
    <xdr:to>
      <xdr:col>14</xdr:col>
      <xdr:colOff>247650</xdr:colOff>
      <xdr:row>364</xdr:row>
      <xdr:rowOff>12700</xdr:rowOff>
    </xdr:to>
    <xdr:graphicFrame macro="">
      <xdr:nvGraphicFramePr>
        <xdr:cNvPr id="26622382" name="Chart 3">
          <a:extLst>
            <a:ext uri="{FF2B5EF4-FFF2-40B4-BE49-F238E27FC236}">
              <a16:creationId xmlns:a16="http://schemas.microsoft.com/office/drawing/2014/main" id="{818FAD8E-2E1A-54AA-628D-BA4243E151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14</xdr:col>
      <xdr:colOff>0</xdr:colOff>
      <xdr:row>345</xdr:row>
      <xdr:rowOff>69850</xdr:rowOff>
    </xdr:from>
    <xdr:to>
      <xdr:col>22</xdr:col>
      <xdr:colOff>82550</xdr:colOff>
      <xdr:row>364</xdr:row>
      <xdr:rowOff>12700</xdr:rowOff>
    </xdr:to>
    <xdr:graphicFrame macro="">
      <xdr:nvGraphicFramePr>
        <xdr:cNvPr id="26622383" name="Chart 3">
          <a:extLst>
            <a:ext uri="{FF2B5EF4-FFF2-40B4-BE49-F238E27FC236}">
              <a16:creationId xmlns:a16="http://schemas.microsoft.com/office/drawing/2014/main" id="{615142A4-4E07-A130-B5C4-3370E62312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0</xdr:col>
      <xdr:colOff>0</xdr:colOff>
      <xdr:row>363</xdr:row>
      <xdr:rowOff>50800</xdr:rowOff>
    </xdr:from>
    <xdr:to>
      <xdr:col>7</xdr:col>
      <xdr:colOff>247650</xdr:colOff>
      <xdr:row>381</xdr:row>
      <xdr:rowOff>133350</xdr:rowOff>
    </xdr:to>
    <xdr:graphicFrame macro="">
      <xdr:nvGraphicFramePr>
        <xdr:cNvPr id="26622384" name="Chart 3">
          <a:extLst>
            <a:ext uri="{FF2B5EF4-FFF2-40B4-BE49-F238E27FC236}">
              <a16:creationId xmlns:a16="http://schemas.microsoft.com/office/drawing/2014/main" id="{FB85CEA1-4FBC-16B0-D79E-7D31732487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7</xdr:col>
      <xdr:colOff>0</xdr:colOff>
      <xdr:row>363</xdr:row>
      <xdr:rowOff>50800</xdr:rowOff>
    </xdr:from>
    <xdr:to>
      <xdr:col>14</xdr:col>
      <xdr:colOff>247650</xdr:colOff>
      <xdr:row>381</xdr:row>
      <xdr:rowOff>133350</xdr:rowOff>
    </xdr:to>
    <xdr:graphicFrame macro="">
      <xdr:nvGraphicFramePr>
        <xdr:cNvPr id="26622385" name="Chart 3">
          <a:extLst>
            <a:ext uri="{FF2B5EF4-FFF2-40B4-BE49-F238E27FC236}">
              <a16:creationId xmlns:a16="http://schemas.microsoft.com/office/drawing/2014/main" id="{4A263BE7-9CCF-148E-C464-5FC1E59291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14</xdr:col>
      <xdr:colOff>0</xdr:colOff>
      <xdr:row>363</xdr:row>
      <xdr:rowOff>50800</xdr:rowOff>
    </xdr:from>
    <xdr:to>
      <xdr:col>22</xdr:col>
      <xdr:colOff>82550</xdr:colOff>
      <xdr:row>381</xdr:row>
      <xdr:rowOff>133350</xdr:rowOff>
    </xdr:to>
    <xdr:graphicFrame macro="">
      <xdr:nvGraphicFramePr>
        <xdr:cNvPr id="26622386" name="Chart 3">
          <a:extLst>
            <a:ext uri="{FF2B5EF4-FFF2-40B4-BE49-F238E27FC236}">
              <a16:creationId xmlns:a16="http://schemas.microsoft.com/office/drawing/2014/main" id="{7EDAA179-091B-3E20-474A-792CC3F6BB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0</xdr:col>
      <xdr:colOff>0</xdr:colOff>
      <xdr:row>108</xdr:row>
      <xdr:rowOff>0</xdr:rowOff>
    </xdr:from>
    <xdr:to>
      <xdr:col>22</xdr:col>
      <xdr:colOff>82550</xdr:colOff>
      <xdr:row>165</xdr:row>
      <xdr:rowOff>133350</xdr:rowOff>
    </xdr:to>
    <xdr:grpSp>
      <xdr:nvGrpSpPr>
        <xdr:cNvPr id="26622387" name="グループ化 4">
          <a:extLst>
            <a:ext uri="{FF2B5EF4-FFF2-40B4-BE49-F238E27FC236}">
              <a16:creationId xmlns:a16="http://schemas.microsoft.com/office/drawing/2014/main" id="{2F9766F9-B640-8A52-6B53-BD2EEC7591D2}"/>
            </a:ext>
          </a:extLst>
        </xdr:cNvPr>
        <xdr:cNvGrpSpPr>
          <a:grpSpLocks/>
        </xdr:cNvGrpSpPr>
      </xdr:nvGrpSpPr>
      <xdr:grpSpPr bwMode="auto">
        <a:xfrm>
          <a:off x="0" y="21197455"/>
          <a:ext cx="14075641" cy="11320895"/>
          <a:chOff x="0" y="20574000"/>
          <a:chExt cx="14806180" cy="10991850"/>
        </a:xfrm>
      </xdr:grpSpPr>
      <xdr:graphicFrame macro="">
        <xdr:nvGraphicFramePr>
          <xdr:cNvPr id="26622391" name="Chart 3">
            <a:extLst>
              <a:ext uri="{FF2B5EF4-FFF2-40B4-BE49-F238E27FC236}">
                <a16:creationId xmlns:a16="http://schemas.microsoft.com/office/drawing/2014/main" id="{ED23A971-78D9-FC2F-B054-F8C547AC7C30}"/>
              </a:ext>
            </a:extLst>
          </xdr:cNvPr>
          <xdr:cNvGraphicFramePr>
            <a:graphicFrameLocks/>
          </xdr:cNvGraphicFramePr>
        </xdr:nvGraphicFramePr>
        <xdr:xfrm>
          <a:off x="0" y="20574000"/>
          <a:ext cx="5106266" cy="37909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2"/>
          </a:graphicData>
        </a:graphic>
      </xdr:graphicFrame>
      <xdr:graphicFrame macro="">
        <xdr:nvGraphicFramePr>
          <xdr:cNvPr id="26622392" name="Chart 3">
            <a:extLst>
              <a:ext uri="{FF2B5EF4-FFF2-40B4-BE49-F238E27FC236}">
                <a16:creationId xmlns:a16="http://schemas.microsoft.com/office/drawing/2014/main" id="{9D5AD344-0164-1A3A-5C46-CDF74A005D1B}"/>
              </a:ext>
            </a:extLst>
          </xdr:cNvPr>
          <xdr:cNvGraphicFramePr>
            <a:graphicFrameLocks/>
          </xdr:cNvGraphicFramePr>
        </xdr:nvGraphicFramePr>
        <xdr:xfrm>
          <a:off x="4849091" y="20574000"/>
          <a:ext cx="5106266" cy="37909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3"/>
          </a:graphicData>
        </a:graphic>
      </xdr:graphicFrame>
      <xdr:graphicFrame macro="">
        <xdr:nvGraphicFramePr>
          <xdr:cNvPr id="26622393" name="Chart 3">
            <a:extLst>
              <a:ext uri="{FF2B5EF4-FFF2-40B4-BE49-F238E27FC236}">
                <a16:creationId xmlns:a16="http://schemas.microsoft.com/office/drawing/2014/main" id="{2A49B23C-B2D9-C831-0C37-90A7C4C14358}"/>
              </a:ext>
            </a:extLst>
          </xdr:cNvPr>
          <xdr:cNvGraphicFramePr>
            <a:graphicFrameLocks/>
          </xdr:cNvGraphicFramePr>
        </xdr:nvGraphicFramePr>
        <xdr:xfrm>
          <a:off x="9698182" y="20574000"/>
          <a:ext cx="5107998" cy="37909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4"/>
          </a:graphicData>
        </a:graphic>
      </xdr:graphicFrame>
      <xdr:graphicFrame macro="">
        <xdr:nvGraphicFramePr>
          <xdr:cNvPr id="26622394" name="Chart 3">
            <a:extLst>
              <a:ext uri="{FF2B5EF4-FFF2-40B4-BE49-F238E27FC236}">
                <a16:creationId xmlns:a16="http://schemas.microsoft.com/office/drawing/2014/main" id="{294733FE-F5B4-43F9-D430-3DC3B4E65696}"/>
              </a:ext>
            </a:extLst>
          </xdr:cNvPr>
          <xdr:cNvGraphicFramePr>
            <a:graphicFrameLocks/>
          </xdr:cNvGraphicFramePr>
        </xdr:nvGraphicFramePr>
        <xdr:xfrm>
          <a:off x="0" y="24193500"/>
          <a:ext cx="5106266" cy="37909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5"/>
          </a:graphicData>
        </a:graphic>
      </xdr:graphicFrame>
      <xdr:graphicFrame macro="">
        <xdr:nvGraphicFramePr>
          <xdr:cNvPr id="26622395" name="Chart 3">
            <a:extLst>
              <a:ext uri="{FF2B5EF4-FFF2-40B4-BE49-F238E27FC236}">
                <a16:creationId xmlns:a16="http://schemas.microsoft.com/office/drawing/2014/main" id="{A4F2783B-156A-C4D7-83F2-95ABF0E838BB}"/>
              </a:ext>
            </a:extLst>
          </xdr:cNvPr>
          <xdr:cNvGraphicFramePr>
            <a:graphicFrameLocks/>
          </xdr:cNvGraphicFramePr>
        </xdr:nvGraphicFramePr>
        <xdr:xfrm>
          <a:off x="4849091" y="24193500"/>
          <a:ext cx="5106266" cy="37909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6"/>
          </a:graphicData>
        </a:graphic>
      </xdr:graphicFrame>
      <xdr:graphicFrame macro="">
        <xdr:nvGraphicFramePr>
          <xdr:cNvPr id="26622396" name="Chart 3">
            <a:extLst>
              <a:ext uri="{FF2B5EF4-FFF2-40B4-BE49-F238E27FC236}">
                <a16:creationId xmlns:a16="http://schemas.microsoft.com/office/drawing/2014/main" id="{906F19E9-BDDE-26AF-8CF1-E67237730A40}"/>
              </a:ext>
            </a:extLst>
          </xdr:cNvPr>
          <xdr:cNvGraphicFramePr>
            <a:graphicFrameLocks/>
          </xdr:cNvGraphicFramePr>
        </xdr:nvGraphicFramePr>
        <xdr:xfrm>
          <a:off x="9698182" y="24193500"/>
          <a:ext cx="5107998" cy="37909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7"/>
          </a:graphicData>
        </a:graphic>
      </xdr:graphicFrame>
      <xdr:graphicFrame macro="">
        <xdr:nvGraphicFramePr>
          <xdr:cNvPr id="26622397" name="Chart 3">
            <a:extLst>
              <a:ext uri="{FF2B5EF4-FFF2-40B4-BE49-F238E27FC236}">
                <a16:creationId xmlns:a16="http://schemas.microsoft.com/office/drawing/2014/main" id="{60C4B61D-546B-6CCF-B7A8-B5888456DD16}"/>
              </a:ext>
            </a:extLst>
          </xdr:cNvPr>
          <xdr:cNvGraphicFramePr>
            <a:graphicFrameLocks/>
          </xdr:cNvGraphicFramePr>
        </xdr:nvGraphicFramePr>
        <xdr:xfrm>
          <a:off x="0" y="27965400"/>
          <a:ext cx="5106266" cy="36004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8"/>
          </a:graphicData>
        </a:graphic>
      </xdr:graphicFrame>
      <xdr:graphicFrame macro="">
        <xdr:nvGraphicFramePr>
          <xdr:cNvPr id="26622398" name="Chart 3">
            <a:extLst>
              <a:ext uri="{FF2B5EF4-FFF2-40B4-BE49-F238E27FC236}">
                <a16:creationId xmlns:a16="http://schemas.microsoft.com/office/drawing/2014/main" id="{246AFDEB-D736-5D69-DD66-4FC4A1636E8F}"/>
              </a:ext>
            </a:extLst>
          </xdr:cNvPr>
          <xdr:cNvGraphicFramePr>
            <a:graphicFrameLocks/>
          </xdr:cNvGraphicFramePr>
        </xdr:nvGraphicFramePr>
        <xdr:xfrm>
          <a:off x="4849091" y="27965400"/>
          <a:ext cx="5106266" cy="36004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9"/>
          </a:graphicData>
        </a:graphic>
      </xdr:graphicFrame>
      <xdr:graphicFrame macro="">
        <xdr:nvGraphicFramePr>
          <xdr:cNvPr id="26622399" name="Chart 3">
            <a:extLst>
              <a:ext uri="{FF2B5EF4-FFF2-40B4-BE49-F238E27FC236}">
                <a16:creationId xmlns:a16="http://schemas.microsoft.com/office/drawing/2014/main" id="{F12CA6BB-1DD5-0CDC-AD26-42E9BA66971F}"/>
              </a:ext>
            </a:extLst>
          </xdr:cNvPr>
          <xdr:cNvGraphicFramePr>
            <a:graphicFrameLocks/>
          </xdr:cNvGraphicFramePr>
        </xdr:nvGraphicFramePr>
        <xdr:xfrm>
          <a:off x="9698182" y="27965400"/>
          <a:ext cx="5107998" cy="36004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0"/>
          </a:graphicData>
        </a:graphic>
      </xdr:graphicFrame>
    </xdr:grpSp>
    <xdr:clientData/>
  </xdr:twoCellAnchor>
  <xdr:twoCellAnchor>
    <xdr:from>
      <xdr:col>0</xdr:col>
      <xdr:colOff>38100</xdr:colOff>
      <xdr:row>182</xdr:row>
      <xdr:rowOff>82550</xdr:rowOff>
    </xdr:from>
    <xdr:to>
      <xdr:col>7</xdr:col>
      <xdr:colOff>285750</xdr:colOff>
      <xdr:row>201</xdr:row>
      <xdr:rowOff>69850</xdr:rowOff>
    </xdr:to>
    <xdr:graphicFrame macro="">
      <xdr:nvGraphicFramePr>
        <xdr:cNvPr id="26622388" name="Chart 3">
          <a:extLst>
            <a:ext uri="{FF2B5EF4-FFF2-40B4-BE49-F238E27FC236}">
              <a16:creationId xmlns:a16="http://schemas.microsoft.com/office/drawing/2014/main" id="{035FCF2C-43F5-268D-CF90-9CE5E057CB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7</xdr:col>
      <xdr:colOff>38100</xdr:colOff>
      <xdr:row>182</xdr:row>
      <xdr:rowOff>82550</xdr:rowOff>
    </xdr:from>
    <xdr:to>
      <xdr:col>14</xdr:col>
      <xdr:colOff>285750</xdr:colOff>
      <xdr:row>201</xdr:row>
      <xdr:rowOff>69850</xdr:rowOff>
    </xdr:to>
    <xdr:graphicFrame macro="">
      <xdr:nvGraphicFramePr>
        <xdr:cNvPr id="26622389" name="Chart 3">
          <a:extLst>
            <a:ext uri="{FF2B5EF4-FFF2-40B4-BE49-F238E27FC236}">
              <a16:creationId xmlns:a16="http://schemas.microsoft.com/office/drawing/2014/main" id="{D7C3CF85-6272-E78C-CAC6-81B635E8EA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14</xdr:col>
      <xdr:colOff>38100</xdr:colOff>
      <xdr:row>182</xdr:row>
      <xdr:rowOff>82550</xdr:rowOff>
    </xdr:from>
    <xdr:to>
      <xdr:col>22</xdr:col>
      <xdr:colOff>114300</xdr:colOff>
      <xdr:row>201</xdr:row>
      <xdr:rowOff>69850</xdr:rowOff>
    </xdr:to>
    <xdr:graphicFrame macro="">
      <xdr:nvGraphicFramePr>
        <xdr:cNvPr id="26622390" name="Chart 3">
          <a:extLst>
            <a:ext uri="{FF2B5EF4-FFF2-40B4-BE49-F238E27FC236}">
              <a16:creationId xmlns:a16="http://schemas.microsoft.com/office/drawing/2014/main" id="{AD2193E4-387F-65E1-6B91-63BAA07DE5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406400</xdr:colOff>
      <xdr:row>52</xdr:row>
      <xdr:rowOff>25400</xdr:rowOff>
    </xdr:from>
    <xdr:to>
      <xdr:col>18</xdr:col>
      <xdr:colOff>292100</xdr:colOff>
      <xdr:row>64</xdr:row>
      <xdr:rowOff>0</xdr:rowOff>
    </xdr:to>
    <xdr:graphicFrame macro="">
      <xdr:nvGraphicFramePr>
        <xdr:cNvPr id="2272523" name="Chart 5">
          <a:extLst>
            <a:ext uri="{FF2B5EF4-FFF2-40B4-BE49-F238E27FC236}">
              <a16:creationId xmlns:a16="http://schemas.microsoft.com/office/drawing/2014/main" id="{6B2C7E15-9F01-E383-6F41-F4C9612C86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311150</xdr:colOff>
      <xdr:row>64</xdr:row>
      <xdr:rowOff>279400</xdr:rowOff>
    </xdr:from>
    <xdr:to>
      <xdr:col>10</xdr:col>
      <xdr:colOff>323850</xdr:colOff>
      <xdr:row>76</xdr:row>
      <xdr:rowOff>247650</xdr:rowOff>
    </xdr:to>
    <xdr:graphicFrame macro="">
      <xdr:nvGraphicFramePr>
        <xdr:cNvPr id="2272524" name="Chart 6">
          <a:extLst>
            <a:ext uri="{FF2B5EF4-FFF2-40B4-BE49-F238E27FC236}">
              <a16:creationId xmlns:a16="http://schemas.microsoft.com/office/drawing/2014/main" id="{C645226C-42D0-55C8-64C8-1CF8183AE1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311150</xdr:colOff>
      <xdr:row>52</xdr:row>
      <xdr:rowOff>25400</xdr:rowOff>
    </xdr:from>
    <xdr:to>
      <xdr:col>10</xdr:col>
      <xdr:colOff>323850</xdr:colOff>
      <xdr:row>64</xdr:row>
      <xdr:rowOff>0</xdr:rowOff>
    </xdr:to>
    <xdr:graphicFrame macro="">
      <xdr:nvGraphicFramePr>
        <xdr:cNvPr id="2272525" name="Chart 7">
          <a:extLst>
            <a:ext uri="{FF2B5EF4-FFF2-40B4-BE49-F238E27FC236}">
              <a16:creationId xmlns:a16="http://schemas.microsoft.com/office/drawing/2014/main" id="{9374B84B-D9E8-9813-3073-A41FAC9FC6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406400</xdr:colOff>
      <xdr:row>39</xdr:row>
      <xdr:rowOff>203200</xdr:rowOff>
    </xdr:from>
    <xdr:to>
      <xdr:col>18</xdr:col>
      <xdr:colOff>292100</xdr:colOff>
      <xdr:row>51</xdr:row>
      <xdr:rowOff>171450</xdr:rowOff>
    </xdr:to>
    <xdr:graphicFrame macro="">
      <xdr:nvGraphicFramePr>
        <xdr:cNvPr id="2272526" name="Chart 9">
          <a:extLst>
            <a:ext uri="{FF2B5EF4-FFF2-40B4-BE49-F238E27FC236}">
              <a16:creationId xmlns:a16="http://schemas.microsoft.com/office/drawing/2014/main" id="{8427DD56-7D59-788A-2AF5-B1C97DAC46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311150</xdr:colOff>
      <xdr:row>39</xdr:row>
      <xdr:rowOff>203200</xdr:rowOff>
    </xdr:from>
    <xdr:to>
      <xdr:col>10</xdr:col>
      <xdr:colOff>323850</xdr:colOff>
      <xdr:row>51</xdr:row>
      <xdr:rowOff>171450</xdr:rowOff>
    </xdr:to>
    <xdr:graphicFrame macro="">
      <xdr:nvGraphicFramePr>
        <xdr:cNvPr id="2272527" name="Chart 10">
          <a:extLst>
            <a:ext uri="{FF2B5EF4-FFF2-40B4-BE49-F238E27FC236}">
              <a16:creationId xmlns:a16="http://schemas.microsoft.com/office/drawing/2014/main" id="{43C4FF5F-912B-1CFA-CD6B-42888CB8BB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311150</xdr:colOff>
      <xdr:row>77</xdr:row>
      <xdr:rowOff>127000</xdr:rowOff>
    </xdr:from>
    <xdr:to>
      <xdr:col>10</xdr:col>
      <xdr:colOff>323850</xdr:colOff>
      <xdr:row>89</xdr:row>
      <xdr:rowOff>95250</xdr:rowOff>
    </xdr:to>
    <xdr:graphicFrame macro="">
      <xdr:nvGraphicFramePr>
        <xdr:cNvPr id="2272528" name="Chart 22">
          <a:extLst>
            <a:ext uri="{FF2B5EF4-FFF2-40B4-BE49-F238E27FC236}">
              <a16:creationId xmlns:a16="http://schemas.microsoft.com/office/drawing/2014/main" id="{173CDC63-A1B6-C565-13C3-19A749BA12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311150</xdr:colOff>
      <xdr:row>89</xdr:row>
      <xdr:rowOff>292100</xdr:rowOff>
    </xdr:from>
    <xdr:to>
      <xdr:col>10</xdr:col>
      <xdr:colOff>323850</xdr:colOff>
      <xdr:row>101</xdr:row>
      <xdr:rowOff>266700</xdr:rowOff>
    </xdr:to>
    <xdr:graphicFrame macro="">
      <xdr:nvGraphicFramePr>
        <xdr:cNvPr id="2272529" name="Chart 26">
          <a:extLst>
            <a:ext uri="{FF2B5EF4-FFF2-40B4-BE49-F238E27FC236}">
              <a16:creationId xmlns:a16="http://schemas.microsoft.com/office/drawing/2014/main" id="{03E9BD32-3DBD-7C4B-2359-D3A63F5D18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406400</xdr:colOff>
      <xdr:row>77</xdr:row>
      <xdr:rowOff>127000</xdr:rowOff>
    </xdr:from>
    <xdr:to>
      <xdr:col>18</xdr:col>
      <xdr:colOff>292100</xdr:colOff>
      <xdr:row>89</xdr:row>
      <xdr:rowOff>95250</xdr:rowOff>
    </xdr:to>
    <xdr:graphicFrame macro="">
      <xdr:nvGraphicFramePr>
        <xdr:cNvPr id="2272530" name="Chart 28">
          <a:extLst>
            <a:ext uri="{FF2B5EF4-FFF2-40B4-BE49-F238E27FC236}">
              <a16:creationId xmlns:a16="http://schemas.microsoft.com/office/drawing/2014/main" id="{C8A6097D-7D24-5FAE-A0C7-99B7F5C2DB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311150</xdr:colOff>
      <xdr:row>102</xdr:row>
      <xdr:rowOff>133350</xdr:rowOff>
    </xdr:from>
    <xdr:to>
      <xdr:col>10</xdr:col>
      <xdr:colOff>323850</xdr:colOff>
      <xdr:row>114</xdr:row>
      <xdr:rowOff>101600</xdr:rowOff>
    </xdr:to>
    <xdr:graphicFrame macro="">
      <xdr:nvGraphicFramePr>
        <xdr:cNvPr id="2272531" name="Chart 29">
          <a:extLst>
            <a:ext uri="{FF2B5EF4-FFF2-40B4-BE49-F238E27FC236}">
              <a16:creationId xmlns:a16="http://schemas.microsoft.com/office/drawing/2014/main" id="{AA393BC4-A004-1FD1-7231-130E15B033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10</xdr:col>
      <xdr:colOff>406400</xdr:colOff>
      <xdr:row>89</xdr:row>
      <xdr:rowOff>285750</xdr:rowOff>
    </xdr:from>
    <xdr:to>
      <xdr:col>18</xdr:col>
      <xdr:colOff>292100</xdr:colOff>
      <xdr:row>101</xdr:row>
      <xdr:rowOff>254000</xdr:rowOff>
    </xdr:to>
    <xdr:graphicFrame macro="">
      <xdr:nvGraphicFramePr>
        <xdr:cNvPr id="2272532" name="Chart 31">
          <a:extLst>
            <a:ext uri="{FF2B5EF4-FFF2-40B4-BE49-F238E27FC236}">
              <a16:creationId xmlns:a16="http://schemas.microsoft.com/office/drawing/2014/main" id="{AA0EF4E8-4146-7E63-BCAB-6AAC8E7F97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</xdr:col>
      <xdr:colOff>311150</xdr:colOff>
      <xdr:row>114</xdr:row>
      <xdr:rowOff>304800</xdr:rowOff>
    </xdr:from>
    <xdr:to>
      <xdr:col>10</xdr:col>
      <xdr:colOff>323850</xdr:colOff>
      <xdr:row>126</xdr:row>
      <xdr:rowOff>279400</xdr:rowOff>
    </xdr:to>
    <xdr:graphicFrame macro="">
      <xdr:nvGraphicFramePr>
        <xdr:cNvPr id="2272533" name="Chart 33">
          <a:extLst>
            <a:ext uri="{FF2B5EF4-FFF2-40B4-BE49-F238E27FC236}">
              <a16:creationId xmlns:a16="http://schemas.microsoft.com/office/drawing/2014/main" id="{4172F6E1-4889-B803-785F-97F94EE294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10</xdr:col>
      <xdr:colOff>406400</xdr:colOff>
      <xdr:row>102</xdr:row>
      <xdr:rowOff>133350</xdr:rowOff>
    </xdr:from>
    <xdr:to>
      <xdr:col>18</xdr:col>
      <xdr:colOff>292100</xdr:colOff>
      <xdr:row>114</xdr:row>
      <xdr:rowOff>101600</xdr:rowOff>
    </xdr:to>
    <xdr:graphicFrame macro="">
      <xdr:nvGraphicFramePr>
        <xdr:cNvPr id="2272534" name="Chart 36">
          <a:extLst>
            <a:ext uri="{FF2B5EF4-FFF2-40B4-BE49-F238E27FC236}">
              <a16:creationId xmlns:a16="http://schemas.microsoft.com/office/drawing/2014/main" id="{251EF9C0-DF3F-551D-C7FA-29C4265F22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10</xdr:col>
      <xdr:colOff>406400</xdr:colOff>
      <xdr:row>64</xdr:row>
      <xdr:rowOff>279400</xdr:rowOff>
    </xdr:from>
    <xdr:to>
      <xdr:col>18</xdr:col>
      <xdr:colOff>292100</xdr:colOff>
      <xdr:row>76</xdr:row>
      <xdr:rowOff>247650</xdr:rowOff>
    </xdr:to>
    <xdr:graphicFrame macro="">
      <xdr:nvGraphicFramePr>
        <xdr:cNvPr id="2272535" name="Chart 28">
          <a:extLst>
            <a:ext uri="{FF2B5EF4-FFF2-40B4-BE49-F238E27FC236}">
              <a16:creationId xmlns:a16="http://schemas.microsoft.com/office/drawing/2014/main" id="{C9511224-CE00-6A69-E5C0-B0652C7A4D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476250</xdr:colOff>
      <xdr:row>2</xdr:row>
      <xdr:rowOff>146050</xdr:rowOff>
    </xdr:from>
    <xdr:to>
      <xdr:col>11</xdr:col>
      <xdr:colOff>457200</xdr:colOff>
      <xdr:row>17</xdr:row>
      <xdr:rowOff>177800</xdr:rowOff>
    </xdr:to>
    <xdr:graphicFrame macro="">
      <xdr:nvGraphicFramePr>
        <xdr:cNvPr id="2272536" name="Chart 3">
          <a:extLst>
            <a:ext uri="{FF2B5EF4-FFF2-40B4-BE49-F238E27FC236}">
              <a16:creationId xmlns:a16="http://schemas.microsoft.com/office/drawing/2014/main" id="{CAAACFA1-1013-A7F8-F05C-4B62987152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</xdr:col>
      <xdr:colOff>304800</xdr:colOff>
      <xdr:row>16</xdr:row>
      <xdr:rowOff>139700</xdr:rowOff>
    </xdr:from>
    <xdr:to>
      <xdr:col>17</xdr:col>
      <xdr:colOff>177800</xdr:colOff>
      <xdr:row>31</xdr:row>
      <xdr:rowOff>133350</xdr:rowOff>
    </xdr:to>
    <xdr:graphicFrame macro="">
      <xdr:nvGraphicFramePr>
        <xdr:cNvPr id="2272537" name="Chart 2">
          <a:extLst>
            <a:ext uri="{FF2B5EF4-FFF2-40B4-BE49-F238E27FC236}">
              <a16:creationId xmlns:a16="http://schemas.microsoft.com/office/drawing/2014/main" id="{5D81FAAF-6BAB-2B9C-1E9B-D5D9E6D206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B869F-9D38-4AB9-BD39-A48A3A558231}">
  <sheetPr>
    <tabColor theme="0"/>
    <pageSetUpPr fitToPage="1"/>
  </sheetPr>
  <dimension ref="A1:S1052"/>
  <sheetViews>
    <sheetView tabSelected="1" view="pageBreakPreview" zoomScaleNormal="100" zoomScaleSheetLayoutView="100" workbookViewId="0">
      <selection activeCell="B63" sqref="B63"/>
    </sheetView>
  </sheetViews>
  <sheetFormatPr defaultColWidth="8.8984375" defaultRowHeight="13" x14ac:dyDescent="0.3"/>
  <cols>
    <col min="1" max="1" width="2.69921875" style="21" customWidth="1"/>
    <col min="2" max="2" width="18.69921875" style="21" customWidth="1"/>
    <col min="3" max="3" width="12.69921875" style="206" customWidth="1"/>
    <col min="4" max="4" width="10.59765625" style="217" customWidth="1"/>
    <col min="5" max="5" width="10.296875" style="21" customWidth="1"/>
    <col min="6" max="6" width="8.69921875" style="21" customWidth="1"/>
    <col min="7" max="8" width="8.69921875" style="216" customWidth="1"/>
    <col min="9" max="11" width="8.69921875" style="21" customWidth="1"/>
    <col min="12" max="15" width="8.69921875" style="216" customWidth="1"/>
    <col min="16" max="16" width="8.8984375" style="220"/>
    <col min="17" max="18" width="8.8984375" style="21" customWidth="1"/>
    <col min="19" max="19" width="9.69921875" style="21" bestFit="1" customWidth="1"/>
    <col min="20" max="16384" width="8.8984375" style="21"/>
  </cols>
  <sheetData>
    <row r="1" spans="2:19" ht="18.649999999999999" customHeight="1" x14ac:dyDescent="0.4">
      <c r="B1" s="308" t="s">
        <v>480</v>
      </c>
      <c r="C1" s="309"/>
      <c r="D1" s="310"/>
      <c r="E1" s="311"/>
      <c r="F1" s="311"/>
      <c r="G1" s="312"/>
      <c r="H1" s="312"/>
      <c r="I1" s="313"/>
      <c r="J1" s="313"/>
      <c r="K1" s="313"/>
      <c r="L1" s="312"/>
      <c r="M1" s="312"/>
      <c r="N1" s="312"/>
      <c r="O1" s="312"/>
      <c r="P1" s="21"/>
    </row>
    <row r="2" spans="2:19" ht="3" customHeight="1" x14ac:dyDescent="0.4">
      <c r="B2" s="311"/>
      <c r="C2" s="309"/>
      <c r="D2" s="310"/>
      <c r="E2" s="311"/>
      <c r="F2" s="311"/>
      <c r="G2" s="312"/>
      <c r="H2" s="312"/>
      <c r="I2" s="313"/>
      <c r="J2" s="313"/>
      <c r="K2" s="313"/>
      <c r="L2" s="312"/>
      <c r="M2" s="312"/>
      <c r="N2" s="312"/>
      <c r="O2" s="312"/>
      <c r="P2" s="21"/>
    </row>
    <row r="3" spans="2:19" ht="18" x14ac:dyDescent="0.4">
      <c r="B3" s="311" t="s">
        <v>3</v>
      </c>
      <c r="C3" s="840" t="s">
        <v>533</v>
      </c>
      <c r="D3" s="310"/>
      <c r="E3" s="311"/>
      <c r="F3" s="311"/>
      <c r="G3" s="312"/>
      <c r="H3" s="312"/>
      <c r="I3" s="313"/>
      <c r="J3" s="313"/>
      <c r="K3" s="313"/>
      <c r="L3" s="312"/>
      <c r="M3" s="312"/>
      <c r="N3" s="312"/>
      <c r="O3" s="312"/>
      <c r="P3" s="21"/>
    </row>
    <row r="4" spans="2:19" ht="18" x14ac:dyDescent="0.4">
      <c r="B4" s="311" t="s">
        <v>4</v>
      </c>
      <c r="C4" s="309" t="s">
        <v>91</v>
      </c>
      <c r="D4" s="310"/>
      <c r="E4" s="311"/>
      <c r="F4" s="311"/>
      <c r="G4" s="312"/>
      <c r="H4" s="312"/>
      <c r="I4" s="313"/>
      <c r="J4" s="313"/>
      <c r="K4" s="313"/>
      <c r="L4" s="312"/>
      <c r="M4" s="312"/>
      <c r="N4" s="312"/>
      <c r="O4" s="312"/>
      <c r="P4" s="21"/>
    </row>
    <row r="5" spans="2:19" ht="18" x14ac:dyDescent="0.4">
      <c r="B5" s="311" t="s">
        <v>292</v>
      </c>
      <c r="C5" s="309" t="s">
        <v>172</v>
      </c>
      <c r="D5" s="310"/>
      <c r="E5" s="311"/>
      <c r="F5" s="311"/>
      <c r="G5" s="312"/>
      <c r="H5" s="312"/>
      <c r="I5" s="313"/>
      <c r="J5" s="313"/>
      <c r="K5" s="313"/>
      <c r="L5" s="312"/>
      <c r="M5" s="312"/>
      <c r="N5" s="312"/>
      <c r="O5" s="312"/>
      <c r="P5" s="21"/>
    </row>
    <row r="6" spans="2:19" ht="4.5" customHeight="1" x14ac:dyDescent="0.3">
      <c r="B6" s="313"/>
      <c r="C6" s="314"/>
      <c r="D6" s="315"/>
      <c r="E6" s="313"/>
      <c r="F6" s="313"/>
      <c r="G6" s="312"/>
      <c r="H6" s="312"/>
      <c r="I6" s="313"/>
      <c r="J6" s="313"/>
      <c r="K6" s="313"/>
      <c r="L6" s="312"/>
      <c r="M6" s="312"/>
      <c r="N6" s="312"/>
      <c r="O6" s="312"/>
      <c r="P6" s="21"/>
    </row>
    <row r="7" spans="2:19" x14ac:dyDescent="0.3">
      <c r="B7" s="316"/>
      <c r="C7" s="385"/>
      <c r="D7" s="386"/>
      <c r="E7" s="316"/>
      <c r="F7" s="316"/>
      <c r="G7" s="317"/>
      <c r="H7" s="316" t="s">
        <v>92</v>
      </c>
      <c r="I7" s="316"/>
      <c r="J7" s="316"/>
      <c r="K7" s="316"/>
      <c r="L7" s="317"/>
      <c r="M7" s="317"/>
      <c r="N7" s="317"/>
      <c r="O7" s="317"/>
      <c r="P7" s="21"/>
    </row>
    <row r="8" spans="2:19" ht="16.5" x14ac:dyDescent="0.4">
      <c r="B8" s="387" t="s">
        <v>10</v>
      </c>
      <c r="C8" s="388" t="s">
        <v>11</v>
      </c>
      <c r="D8" s="389" t="s">
        <v>93</v>
      </c>
      <c r="E8" s="387" t="s">
        <v>94</v>
      </c>
      <c r="F8" s="387" t="s">
        <v>95</v>
      </c>
      <c r="G8" s="390" t="s">
        <v>96</v>
      </c>
      <c r="H8" s="387" t="s">
        <v>270</v>
      </c>
      <c r="I8" s="387" t="s">
        <v>271</v>
      </c>
      <c r="J8" s="387" t="s">
        <v>272</v>
      </c>
      <c r="K8" s="387" t="s">
        <v>536</v>
      </c>
      <c r="L8" s="387" t="s">
        <v>273</v>
      </c>
      <c r="M8" s="387" t="s">
        <v>274</v>
      </c>
      <c r="N8" s="387" t="s">
        <v>275</v>
      </c>
      <c r="O8" s="387" t="s">
        <v>276</v>
      </c>
      <c r="P8" s="21"/>
    </row>
    <row r="9" spans="2:19" ht="15.5" x14ac:dyDescent="0.3">
      <c r="B9" s="391"/>
      <c r="C9" s="392" t="s">
        <v>12</v>
      </c>
      <c r="D9" s="391" t="s">
        <v>259</v>
      </c>
      <c r="E9" s="391"/>
      <c r="F9" s="391" t="s">
        <v>277</v>
      </c>
      <c r="G9" s="393" t="s">
        <v>278</v>
      </c>
      <c r="H9" s="391" t="s">
        <v>279</v>
      </c>
      <c r="I9" s="391" t="s">
        <v>279</v>
      </c>
      <c r="J9" s="391" t="s">
        <v>279</v>
      </c>
      <c r="K9" s="391" t="s">
        <v>279</v>
      </c>
      <c r="L9" s="391" t="s">
        <v>279</v>
      </c>
      <c r="M9" s="391" t="s">
        <v>279</v>
      </c>
      <c r="N9" s="391" t="s">
        <v>279</v>
      </c>
      <c r="O9" s="391" t="s">
        <v>279</v>
      </c>
      <c r="P9" s="21"/>
    </row>
    <row r="10" spans="2:19" x14ac:dyDescent="0.3">
      <c r="B10" s="376" t="s">
        <v>532</v>
      </c>
      <c r="C10" s="783" t="s">
        <v>530</v>
      </c>
      <c r="D10" s="744"/>
      <c r="E10" s="745"/>
      <c r="F10" s="746"/>
      <c r="G10" s="747"/>
      <c r="H10" s="748"/>
      <c r="I10" s="748"/>
      <c r="J10" s="748"/>
      <c r="K10" s="748"/>
      <c r="L10" s="748"/>
      <c r="M10" s="748"/>
      <c r="N10" s="748"/>
      <c r="O10" s="748"/>
      <c r="P10" s="21"/>
      <c r="S10" s="649" t="s">
        <v>531</v>
      </c>
    </row>
    <row r="11" spans="2:19" x14ac:dyDescent="0.3">
      <c r="B11" s="379" t="s">
        <v>97</v>
      </c>
      <c r="C11" s="784">
        <v>45450</v>
      </c>
      <c r="D11" s="744">
        <v>20</v>
      </c>
      <c r="E11" s="745">
        <v>6.28</v>
      </c>
      <c r="F11" s="748">
        <v>9.98</v>
      </c>
      <c r="G11" s="747">
        <v>0.1069</v>
      </c>
      <c r="H11" s="748">
        <v>22.21</v>
      </c>
      <c r="I11" s="748">
        <v>11.08</v>
      </c>
      <c r="J11" s="748">
        <v>1.58</v>
      </c>
      <c r="K11" s="748">
        <v>0.01</v>
      </c>
      <c r="L11" s="748">
        <v>2.16</v>
      </c>
      <c r="M11" s="748">
        <v>1.97</v>
      </c>
      <c r="N11" s="748">
        <v>9.2899999999999991</v>
      </c>
      <c r="O11" s="748">
        <v>3.01</v>
      </c>
      <c r="P11" s="21"/>
    </row>
    <row r="12" spans="2:19" x14ac:dyDescent="0.3">
      <c r="B12" s="376"/>
      <c r="C12" s="783">
        <v>45551</v>
      </c>
      <c r="D12" s="744">
        <v>29</v>
      </c>
      <c r="E12" s="745">
        <v>6.39</v>
      </c>
      <c r="F12" s="748">
        <v>10.039999999999999</v>
      </c>
      <c r="G12" s="747">
        <v>0.1079</v>
      </c>
      <c r="H12" s="748">
        <v>21.06</v>
      </c>
      <c r="I12" s="748">
        <v>7.64</v>
      </c>
      <c r="J12" s="748">
        <v>1.7</v>
      </c>
      <c r="K12" s="748">
        <v>0.09</v>
      </c>
      <c r="L12" s="748">
        <v>2.09</v>
      </c>
      <c r="M12" s="748">
        <v>2.21</v>
      </c>
      <c r="N12" s="748">
        <v>8.8699999999999992</v>
      </c>
      <c r="O12" s="748">
        <v>2.98</v>
      </c>
      <c r="P12" s="21"/>
      <c r="S12" s="650">
        <v>45290</v>
      </c>
    </row>
    <row r="13" spans="2:19" x14ac:dyDescent="0.3">
      <c r="B13" s="376"/>
      <c r="C13" s="783">
        <v>45624</v>
      </c>
      <c r="D13" s="750">
        <v>15</v>
      </c>
      <c r="E13" s="751">
        <v>6.59</v>
      </c>
      <c r="F13" s="752">
        <v>10.119999999999999</v>
      </c>
      <c r="G13" s="753">
        <v>0.31240000000000001</v>
      </c>
      <c r="H13" s="752">
        <v>21.93</v>
      </c>
      <c r="I13" s="752">
        <v>4.88</v>
      </c>
      <c r="J13" s="752">
        <v>1.84</v>
      </c>
      <c r="K13" s="752">
        <v>0.18</v>
      </c>
      <c r="L13" s="752">
        <v>2.2000000000000002</v>
      </c>
      <c r="M13" s="752">
        <v>2.27</v>
      </c>
      <c r="N13" s="752">
        <v>10.01</v>
      </c>
      <c r="O13" s="752">
        <v>3.65</v>
      </c>
      <c r="P13" s="21"/>
    </row>
    <row r="14" spans="2:19" x14ac:dyDescent="0.3">
      <c r="B14" s="391"/>
      <c r="C14" s="755" t="s">
        <v>280</v>
      </c>
      <c r="D14" s="786">
        <f>AVERAGEA(D10:D13)</f>
        <v>21.333333333333332</v>
      </c>
      <c r="E14" s="787">
        <f>-LOG((10^(-E11)+10^(-E12)+10^(-E13))/3)</f>
        <v>6.4018563784085343</v>
      </c>
      <c r="F14" s="788">
        <f t="shared" ref="F14:O14" si="0">AVERAGEA(F10:F13)</f>
        <v>10.046666666666667</v>
      </c>
      <c r="G14" s="789">
        <f t="shared" si="0"/>
        <v>0.17573333333333332</v>
      </c>
      <c r="H14" s="788">
        <f t="shared" si="0"/>
        <v>21.733333333333331</v>
      </c>
      <c r="I14" s="788">
        <f t="shared" si="0"/>
        <v>7.8666666666666663</v>
      </c>
      <c r="J14" s="788">
        <f t="shared" si="0"/>
        <v>1.7066666666666668</v>
      </c>
      <c r="K14" s="788">
        <f t="shared" si="0"/>
        <v>9.3333333333333324E-2</v>
      </c>
      <c r="L14" s="788">
        <f t="shared" si="0"/>
        <v>2.15</v>
      </c>
      <c r="M14" s="788">
        <f t="shared" si="0"/>
        <v>2.15</v>
      </c>
      <c r="N14" s="788">
        <f t="shared" si="0"/>
        <v>9.3899999999999988</v>
      </c>
      <c r="O14" s="788">
        <f t="shared" si="0"/>
        <v>3.2133333333333334</v>
      </c>
      <c r="P14" s="21"/>
    </row>
    <row r="15" spans="2:19" x14ac:dyDescent="0.3">
      <c r="B15" s="387" t="s">
        <v>551</v>
      </c>
      <c r="C15" s="743">
        <v>45295</v>
      </c>
      <c r="D15" s="760">
        <v>15.2</v>
      </c>
      <c r="E15" s="761">
        <v>7.41</v>
      </c>
      <c r="F15" s="762">
        <v>4.78</v>
      </c>
      <c r="G15" s="763">
        <v>0.23300000000000001</v>
      </c>
      <c r="H15" s="762">
        <v>2.52</v>
      </c>
      <c r="I15" s="762">
        <v>3.16</v>
      </c>
      <c r="J15" s="762">
        <v>2.1</v>
      </c>
      <c r="K15" s="762">
        <v>3.3000000000000002E-2</v>
      </c>
      <c r="L15" s="762">
        <v>3.55</v>
      </c>
      <c r="M15" s="762">
        <v>2.76</v>
      </c>
      <c r="N15" s="762">
        <v>3.33</v>
      </c>
      <c r="O15" s="762">
        <v>0.57099999999999995</v>
      </c>
      <c r="P15" s="21"/>
    </row>
    <row r="16" spans="2:19" x14ac:dyDescent="0.3">
      <c r="B16" s="379" t="s">
        <v>550</v>
      </c>
      <c r="C16" s="209">
        <v>45385</v>
      </c>
      <c r="D16" s="30">
        <v>21.6</v>
      </c>
      <c r="E16" s="764">
        <v>7.69</v>
      </c>
      <c r="F16" s="765">
        <v>6.23</v>
      </c>
      <c r="G16" s="766">
        <v>0.252</v>
      </c>
      <c r="H16" s="765">
        <v>2.29</v>
      </c>
      <c r="I16" s="765">
        <v>2.99</v>
      </c>
      <c r="J16" s="765">
        <v>3.78</v>
      </c>
      <c r="K16" s="765">
        <v>0.02</v>
      </c>
      <c r="L16" s="765">
        <v>4.5199999999999996</v>
      </c>
      <c r="M16" s="765">
        <v>3.09</v>
      </c>
      <c r="N16" s="765">
        <v>3.54</v>
      </c>
      <c r="O16" s="765">
        <v>0.77900000000000003</v>
      </c>
      <c r="P16" s="21"/>
    </row>
    <row r="17" spans="2:16" x14ac:dyDescent="0.3">
      <c r="B17" s="376"/>
      <c r="C17" s="209">
        <v>45481</v>
      </c>
      <c r="D17" s="30">
        <v>28.5</v>
      </c>
      <c r="E17" s="764">
        <v>7.63</v>
      </c>
      <c r="F17" s="765">
        <v>5.36</v>
      </c>
      <c r="G17" s="766">
        <v>0.19600000000000001</v>
      </c>
      <c r="H17" s="765">
        <v>2.56</v>
      </c>
      <c r="I17" s="765">
        <v>3.36</v>
      </c>
      <c r="J17" s="765">
        <v>3.86</v>
      </c>
      <c r="K17" s="765">
        <v>0.12</v>
      </c>
      <c r="L17" s="765">
        <v>4.96</v>
      </c>
      <c r="M17" s="765">
        <v>1.89</v>
      </c>
      <c r="N17" s="765">
        <v>2.42</v>
      </c>
      <c r="O17" s="765">
        <v>0.52</v>
      </c>
      <c r="P17" s="21"/>
    </row>
    <row r="18" spans="2:16" x14ac:dyDescent="0.3">
      <c r="B18" s="376"/>
      <c r="C18" s="209">
        <v>45601</v>
      </c>
      <c r="D18" s="30">
        <v>21.8</v>
      </c>
      <c r="E18" s="764">
        <v>7.52</v>
      </c>
      <c r="F18" s="765">
        <v>5.21</v>
      </c>
      <c r="G18" s="766">
        <v>0.20699999999999999</v>
      </c>
      <c r="H18" s="765">
        <v>1.67</v>
      </c>
      <c r="I18" s="765">
        <v>2.65</v>
      </c>
      <c r="J18" s="765">
        <v>2.83</v>
      </c>
      <c r="K18" s="765">
        <v>0.02</v>
      </c>
      <c r="L18" s="765">
        <v>3.92</v>
      </c>
      <c r="M18" s="765">
        <v>2.69</v>
      </c>
      <c r="N18" s="765">
        <v>2.82</v>
      </c>
      <c r="O18" s="765">
        <v>0.48</v>
      </c>
      <c r="P18" s="21"/>
    </row>
    <row r="19" spans="2:16" x14ac:dyDescent="0.3">
      <c r="B19" s="398"/>
      <c r="C19" s="755" t="s">
        <v>264</v>
      </c>
      <c r="D19" s="767">
        <f>AVERAGEA(D15:D18)</f>
        <v>21.774999999999999</v>
      </c>
      <c r="E19" s="757">
        <f>-LOG((10^(-E15)+10^(-E16)+10^(-E17)+10^(-E18))/4)</f>
        <v>7.5491210852342361</v>
      </c>
      <c r="F19" s="758">
        <f>AVERAGEA(F15:F18)</f>
        <v>5.3950000000000005</v>
      </c>
      <c r="G19" s="759">
        <f t="shared" ref="G19:O19" si="1">AVERAGEA(G15:G18)</f>
        <v>0.222</v>
      </c>
      <c r="H19" s="758">
        <f>AVERAGEA(H15:H18)</f>
        <v>2.2600000000000002</v>
      </c>
      <c r="I19" s="758">
        <f t="shared" si="1"/>
        <v>3.04</v>
      </c>
      <c r="J19" s="758">
        <f t="shared" si="1"/>
        <v>3.1425000000000001</v>
      </c>
      <c r="K19" s="758">
        <f t="shared" si="1"/>
        <v>4.8249999999999994E-2</v>
      </c>
      <c r="L19" s="758">
        <f t="shared" si="1"/>
        <v>4.2375000000000007</v>
      </c>
      <c r="M19" s="758">
        <f t="shared" si="1"/>
        <v>2.6074999999999999</v>
      </c>
      <c r="N19" s="758">
        <f t="shared" si="1"/>
        <v>3.0274999999999999</v>
      </c>
      <c r="O19" s="758">
        <f t="shared" si="1"/>
        <v>0.58750000000000002</v>
      </c>
      <c r="P19" s="21"/>
    </row>
    <row r="20" spans="2:16" x14ac:dyDescent="0.3">
      <c r="B20" s="379" t="s">
        <v>534</v>
      </c>
      <c r="C20" s="209">
        <v>45368</v>
      </c>
      <c r="D20" s="30">
        <v>6</v>
      </c>
      <c r="E20" s="764">
        <v>7.43</v>
      </c>
      <c r="F20" s="765">
        <v>6.24</v>
      </c>
      <c r="G20" s="766">
        <v>0.31</v>
      </c>
      <c r="H20" s="765">
        <v>5.3380000000000001</v>
      </c>
      <c r="I20" s="765">
        <v>2.21</v>
      </c>
      <c r="J20" s="765">
        <v>0.71799999999999997</v>
      </c>
      <c r="K20" s="765">
        <v>0.79800000000000004</v>
      </c>
      <c r="L20" s="765">
        <v>1.879</v>
      </c>
      <c r="M20" s="765">
        <v>0.50700000000000001</v>
      </c>
      <c r="N20" s="765">
        <v>7.1310000000000002</v>
      </c>
      <c r="O20" s="765">
        <v>0.497</v>
      </c>
      <c r="P20" s="21"/>
    </row>
    <row r="21" spans="2:16" x14ac:dyDescent="0.3">
      <c r="B21" s="901" t="s">
        <v>99</v>
      </c>
      <c r="C21" s="209">
        <v>45406</v>
      </c>
      <c r="D21" s="30">
        <v>7</v>
      </c>
      <c r="E21" s="764">
        <v>7.35</v>
      </c>
      <c r="F21" s="765">
        <v>5.39</v>
      </c>
      <c r="G21" s="766">
        <v>0.36</v>
      </c>
      <c r="H21" s="765">
        <v>4.4409999999999998</v>
      </c>
      <c r="I21" s="765">
        <v>3.9670000000000001</v>
      </c>
      <c r="J21" s="765">
        <v>0.624</v>
      </c>
      <c r="K21" s="765">
        <v>4.5999999999999999E-2</v>
      </c>
      <c r="L21" s="765">
        <v>1.7989999999999999</v>
      </c>
      <c r="M21" s="765">
        <v>0.97199999999999998</v>
      </c>
      <c r="N21" s="765">
        <v>7.49</v>
      </c>
      <c r="O21" s="765">
        <v>1.121</v>
      </c>
      <c r="P21" s="21"/>
    </row>
    <row r="22" spans="2:16" x14ac:dyDescent="0.3">
      <c r="B22" s="379"/>
      <c r="C22" s="209">
        <v>45481</v>
      </c>
      <c r="D22" s="30">
        <v>19</v>
      </c>
      <c r="E22" s="764">
        <v>6.85</v>
      </c>
      <c r="F22" s="765">
        <v>4.63</v>
      </c>
      <c r="G22" s="766">
        <v>0.15</v>
      </c>
      <c r="H22" s="765">
        <v>6.476</v>
      </c>
      <c r="I22" s="765">
        <v>2.5830000000000002</v>
      </c>
      <c r="J22" s="765">
        <v>0.48199999999999998</v>
      </c>
      <c r="K22" s="765">
        <v>0.14699999999999999</v>
      </c>
      <c r="L22" s="765">
        <v>0.41099999999999998</v>
      </c>
      <c r="M22" s="765">
        <v>0.51700000000000002</v>
      </c>
      <c r="N22" s="765">
        <v>5.3869999999999996</v>
      </c>
      <c r="O22" s="765">
        <v>0.28399999999999997</v>
      </c>
      <c r="P22" s="21"/>
    </row>
    <row r="23" spans="2:16" x14ac:dyDescent="0.3">
      <c r="B23" s="379"/>
      <c r="C23" s="209">
        <v>45636</v>
      </c>
      <c r="D23" s="30">
        <v>6</v>
      </c>
      <c r="E23" s="764">
        <v>7.01</v>
      </c>
      <c r="F23" s="765">
        <v>6.63</v>
      </c>
      <c r="G23" s="766">
        <v>0.2</v>
      </c>
      <c r="H23" s="765">
        <v>6.0460000000000003</v>
      </c>
      <c r="I23" s="765">
        <v>5.2939999999999996</v>
      </c>
      <c r="J23" s="765">
        <v>1.298</v>
      </c>
      <c r="K23" s="765">
        <v>4.4530000000000003</v>
      </c>
      <c r="L23" s="765">
        <v>0.91800000000000004</v>
      </c>
      <c r="M23" s="765">
        <v>0.49399999999999999</v>
      </c>
      <c r="N23" s="765">
        <v>3.4409999999999998</v>
      </c>
      <c r="O23" s="765">
        <v>0.29099999999999998</v>
      </c>
      <c r="P23" s="21"/>
    </row>
    <row r="24" spans="2:16" x14ac:dyDescent="0.3">
      <c r="B24" s="380"/>
      <c r="C24" s="743" t="s">
        <v>264</v>
      </c>
      <c r="D24" s="756">
        <f>AVERAGEA(D20:D23)</f>
        <v>9.5</v>
      </c>
      <c r="E24" s="757">
        <f>-LOG((10^(-E20)+10^(-E21)+10^(-E22)+10^(-E23))/4)</f>
        <v>7.0958264999229934</v>
      </c>
      <c r="F24" s="758">
        <f>AVERAGEA(F20:F23)</f>
        <v>5.7224999999999993</v>
      </c>
      <c r="G24" s="759">
        <f t="shared" ref="G24:O24" si="2">AVERAGEA(G20:G23)</f>
        <v>0.255</v>
      </c>
      <c r="H24" s="758">
        <f t="shared" si="2"/>
        <v>5.5752499999999996</v>
      </c>
      <c r="I24" s="758">
        <f t="shared" si="2"/>
        <v>3.5134999999999996</v>
      </c>
      <c r="J24" s="758">
        <f t="shared" si="2"/>
        <v>0.78049999999999997</v>
      </c>
      <c r="K24" s="758">
        <f t="shared" si="2"/>
        <v>1.3610000000000002</v>
      </c>
      <c r="L24" s="758">
        <f t="shared" si="2"/>
        <v>1.2517499999999999</v>
      </c>
      <c r="M24" s="758">
        <f t="shared" si="2"/>
        <v>0.62250000000000005</v>
      </c>
      <c r="N24" s="758">
        <f t="shared" si="2"/>
        <v>5.8622499999999995</v>
      </c>
      <c r="O24" s="758">
        <f t="shared" si="2"/>
        <v>0.54825000000000002</v>
      </c>
      <c r="P24" s="21"/>
    </row>
    <row r="25" spans="2:16" x14ac:dyDescent="0.3">
      <c r="B25" s="742" t="s">
        <v>535</v>
      </c>
      <c r="C25" s="743">
        <v>45294</v>
      </c>
      <c r="D25" s="744">
        <v>18.399999999999999</v>
      </c>
      <c r="E25" s="745">
        <v>7.7</v>
      </c>
      <c r="F25" s="746">
        <v>7.17</v>
      </c>
      <c r="G25" s="747">
        <v>0.48</v>
      </c>
      <c r="H25" s="748">
        <v>1.96</v>
      </c>
      <c r="I25" s="748">
        <v>2.36</v>
      </c>
      <c r="J25" s="748">
        <v>5.73</v>
      </c>
      <c r="K25" s="898" t="s">
        <v>464</v>
      </c>
      <c r="L25" s="748">
        <v>7.98</v>
      </c>
      <c r="M25" s="748">
        <v>1.23</v>
      </c>
      <c r="N25" s="748">
        <v>4.12</v>
      </c>
      <c r="O25" s="748">
        <v>1.62</v>
      </c>
      <c r="P25" s="21"/>
    </row>
    <row r="26" spans="2:16" x14ac:dyDescent="0.3">
      <c r="B26" s="31" t="s">
        <v>100</v>
      </c>
      <c r="C26" s="209">
        <v>45384</v>
      </c>
      <c r="D26" s="744">
        <v>24.6</v>
      </c>
      <c r="E26" s="745">
        <v>6.85</v>
      </c>
      <c r="F26" s="748">
        <v>7.44</v>
      </c>
      <c r="G26" s="747">
        <v>0.47399999999999998</v>
      </c>
      <c r="H26" s="748">
        <v>1.43</v>
      </c>
      <c r="I26" s="748">
        <v>1.35</v>
      </c>
      <c r="J26" s="748">
        <v>5.2</v>
      </c>
      <c r="K26" s="898" t="s">
        <v>464</v>
      </c>
      <c r="L26" s="748">
        <v>9.59</v>
      </c>
      <c r="M26" s="748">
        <v>1.35</v>
      </c>
      <c r="N26" s="748">
        <v>3.88</v>
      </c>
      <c r="O26" s="748">
        <v>1.27</v>
      </c>
      <c r="P26" s="21"/>
    </row>
    <row r="27" spans="2:16" x14ac:dyDescent="0.3">
      <c r="B27" s="31" t="s">
        <v>351</v>
      </c>
      <c r="C27" s="209">
        <v>45475</v>
      </c>
      <c r="D27" s="744">
        <v>26.2</v>
      </c>
      <c r="E27" s="745">
        <v>7.42</v>
      </c>
      <c r="F27" s="748">
        <v>7.46</v>
      </c>
      <c r="G27" s="747">
        <v>0.41299999999999998</v>
      </c>
      <c r="H27" s="748">
        <v>1.84</v>
      </c>
      <c r="I27" s="748">
        <v>2.67</v>
      </c>
      <c r="J27" s="748">
        <v>5.7</v>
      </c>
      <c r="K27" s="898" t="s">
        <v>464</v>
      </c>
      <c r="L27" s="748">
        <v>7.83</v>
      </c>
      <c r="M27" s="748">
        <v>1.49</v>
      </c>
      <c r="N27" s="748">
        <v>4.22</v>
      </c>
      <c r="O27" s="748">
        <v>1.85</v>
      </c>
      <c r="P27" s="21"/>
    </row>
    <row r="28" spans="2:16" x14ac:dyDescent="0.3">
      <c r="B28" s="31"/>
      <c r="C28" s="749">
        <v>45600</v>
      </c>
      <c r="D28" s="750">
        <v>22</v>
      </c>
      <c r="E28" s="751">
        <v>7.29</v>
      </c>
      <c r="F28" s="752">
        <v>6.66</v>
      </c>
      <c r="G28" s="753">
        <v>0.42</v>
      </c>
      <c r="H28" s="752">
        <v>1.58</v>
      </c>
      <c r="I28" s="752">
        <v>2.42</v>
      </c>
      <c r="J28" s="752">
        <v>6.56</v>
      </c>
      <c r="K28" s="899" t="s">
        <v>464</v>
      </c>
      <c r="L28" s="752">
        <v>7.74</v>
      </c>
      <c r="M28" s="752">
        <v>1.1200000000000001</v>
      </c>
      <c r="N28" s="752">
        <v>3.6</v>
      </c>
      <c r="O28" s="752">
        <v>1.62</v>
      </c>
      <c r="P28" s="21"/>
    </row>
    <row r="29" spans="2:16" x14ac:dyDescent="0.3">
      <c r="B29" s="754"/>
      <c r="C29" s="755" t="s">
        <v>264</v>
      </c>
      <c r="D29" s="756">
        <f>AVERAGEA(D25:D28)</f>
        <v>22.8</v>
      </c>
      <c r="E29" s="757">
        <f>-LOG((10^(-E25)+10^(-E26)+10^(-E27)+10^(-E28))/4)</f>
        <v>7.2032324008099113</v>
      </c>
      <c r="F29" s="758">
        <f>AVERAGEA(F25:F28)</f>
        <v>7.1825000000000001</v>
      </c>
      <c r="G29" s="759">
        <f t="shared" ref="G29:O29" si="3">AVERAGEA(G25:G28)</f>
        <v>0.44674999999999998</v>
      </c>
      <c r="H29" s="758">
        <f t="shared" si="3"/>
        <v>1.7024999999999999</v>
      </c>
      <c r="I29" s="758">
        <f t="shared" si="3"/>
        <v>2.2000000000000002</v>
      </c>
      <c r="J29" s="758">
        <f t="shared" si="3"/>
        <v>5.7974999999999994</v>
      </c>
      <c r="K29" s="900" t="s">
        <v>464</v>
      </c>
      <c r="L29" s="758">
        <f t="shared" si="3"/>
        <v>8.2850000000000001</v>
      </c>
      <c r="M29" s="758">
        <f t="shared" si="3"/>
        <v>1.2975000000000001</v>
      </c>
      <c r="N29" s="758">
        <f t="shared" si="3"/>
        <v>3.9549999999999996</v>
      </c>
      <c r="O29" s="758">
        <f t="shared" si="3"/>
        <v>1.59</v>
      </c>
      <c r="P29" s="21"/>
    </row>
    <row r="30" spans="2:16" x14ac:dyDescent="0.3">
      <c r="B30" s="376"/>
      <c r="C30" s="318"/>
      <c r="D30" s="325"/>
      <c r="E30" s="326"/>
      <c r="F30" s="326"/>
      <c r="G30" s="327"/>
      <c r="H30" s="326"/>
      <c r="I30" s="326"/>
      <c r="J30" s="326"/>
      <c r="K30" s="326"/>
      <c r="L30" s="326"/>
      <c r="M30" s="326"/>
      <c r="N30" s="326"/>
      <c r="O30" s="326"/>
      <c r="P30" s="21"/>
    </row>
    <row r="31" spans="2:16" x14ac:dyDescent="0.3">
      <c r="B31" s="316"/>
      <c r="C31" s="385"/>
      <c r="D31" s="932" t="s">
        <v>155</v>
      </c>
      <c r="E31" s="932"/>
      <c r="F31" s="932"/>
      <c r="G31" s="932"/>
      <c r="H31" s="932"/>
      <c r="I31" s="322"/>
      <c r="J31" s="322"/>
      <c r="K31" s="322"/>
      <c r="L31" s="322"/>
      <c r="M31" s="322"/>
      <c r="N31" s="322"/>
      <c r="O31" s="322"/>
      <c r="P31" s="21"/>
    </row>
    <row r="32" spans="2:16" ht="16.5" x14ac:dyDescent="0.4">
      <c r="B32" s="387" t="s">
        <v>10</v>
      </c>
      <c r="C32" s="388" t="s">
        <v>11</v>
      </c>
      <c r="D32" s="404" t="s">
        <v>25</v>
      </c>
      <c r="E32" s="404" t="s">
        <v>178</v>
      </c>
      <c r="F32" s="387" t="s">
        <v>283</v>
      </c>
      <c r="G32" s="387" t="s">
        <v>545</v>
      </c>
      <c r="H32" s="387" t="s">
        <v>26</v>
      </c>
      <c r="I32" s="322"/>
      <c r="J32" s="322"/>
      <c r="K32" s="322"/>
      <c r="L32" s="322"/>
      <c r="M32" s="322"/>
      <c r="N32" s="322"/>
      <c r="O32" s="322"/>
      <c r="P32" s="21"/>
    </row>
    <row r="33" spans="2:16" x14ac:dyDescent="0.3">
      <c r="B33" s="391"/>
      <c r="C33" s="392" t="s">
        <v>12</v>
      </c>
      <c r="D33" s="391" t="s">
        <v>14</v>
      </c>
      <c r="E33" s="391"/>
      <c r="F33" s="391" t="s">
        <v>0</v>
      </c>
      <c r="G33" s="391" t="s">
        <v>0</v>
      </c>
      <c r="H33" s="391" t="s">
        <v>0</v>
      </c>
      <c r="I33" s="322"/>
      <c r="J33" s="322"/>
      <c r="K33" s="322"/>
      <c r="L33" s="322"/>
      <c r="M33" s="322"/>
      <c r="N33" s="322"/>
      <c r="O33" s="322"/>
      <c r="P33" s="21"/>
    </row>
    <row r="34" spans="2:16" x14ac:dyDescent="0.3">
      <c r="B34" s="387" t="s">
        <v>28</v>
      </c>
      <c r="C34" s="388" t="str">
        <f>C10</f>
        <v>23-Mar-24*3</v>
      </c>
      <c r="D34" s="768" t="s">
        <v>136</v>
      </c>
      <c r="E34" s="769" t="s">
        <v>136</v>
      </c>
      <c r="F34" s="763" t="s">
        <v>9</v>
      </c>
      <c r="G34" s="763" t="s">
        <v>9</v>
      </c>
      <c r="H34" s="760" t="s">
        <v>9</v>
      </c>
      <c r="I34" s="322"/>
      <c r="J34" s="322"/>
      <c r="K34" s="322"/>
      <c r="L34" s="322"/>
      <c r="M34" s="322"/>
      <c r="N34" s="322"/>
      <c r="O34" s="322"/>
      <c r="P34" s="21"/>
    </row>
    <row r="35" spans="2:16" x14ac:dyDescent="0.3">
      <c r="B35" s="379" t="s">
        <v>97</v>
      </c>
      <c r="C35" s="318">
        <f>C11</f>
        <v>45450</v>
      </c>
      <c r="D35" s="770">
        <v>1.5</v>
      </c>
      <c r="E35" s="28" t="s">
        <v>136</v>
      </c>
      <c r="F35" s="766" t="s">
        <v>9</v>
      </c>
      <c r="G35" s="766" t="s">
        <v>9</v>
      </c>
      <c r="H35" s="30" t="s">
        <v>9</v>
      </c>
      <c r="I35" s="322"/>
      <c r="J35" s="322"/>
      <c r="K35" s="322"/>
      <c r="L35" s="322"/>
      <c r="M35" s="322"/>
      <c r="N35" s="322"/>
      <c r="O35" s="322"/>
      <c r="P35" s="21"/>
    </row>
    <row r="36" spans="2:16" x14ac:dyDescent="0.3">
      <c r="B36" s="376"/>
      <c r="C36" s="318">
        <f>C12</f>
        <v>45551</v>
      </c>
      <c r="D36" s="770">
        <v>2.6</v>
      </c>
      <c r="E36" s="28" t="s">
        <v>136</v>
      </c>
      <c r="F36" s="766" t="s">
        <v>9</v>
      </c>
      <c r="G36" s="766" t="s">
        <v>9</v>
      </c>
      <c r="H36" s="30" t="s">
        <v>9</v>
      </c>
      <c r="I36" s="322"/>
      <c r="J36" s="322"/>
      <c r="K36" s="322"/>
      <c r="L36" s="322"/>
      <c r="M36" s="322"/>
      <c r="N36" s="322"/>
      <c r="O36" s="322"/>
      <c r="P36" s="21"/>
    </row>
    <row r="37" spans="2:16" x14ac:dyDescent="0.3">
      <c r="B37" s="376"/>
      <c r="C37" s="318">
        <f>C13</f>
        <v>45624</v>
      </c>
      <c r="D37" s="750">
        <v>0.72</v>
      </c>
      <c r="E37" s="750" t="s">
        <v>136</v>
      </c>
      <c r="F37" s="785" t="s">
        <v>136</v>
      </c>
      <c r="G37" s="785" t="s">
        <v>136</v>
      </c>
      <c r="H37" s="785" t="s">
        <v>136</v>
      </c>
      <c r="I37" s="639"/>
      <c r="J37" s="639"/>
      <c r="K37" s="639"/>
      <c r="L37" s="639"/>
      <c r="M37" s="639"/>
      <c r="N37" s="639"/>
      <c r="O37" s="639"/>
      <c r="P37" s="21"/>
    </row>
    <row r="38" spans="2:16" x14ac:dyDescent="0.3">
      <c r="B38" s="391"/>
      <c r="C38" s="399" t="s">
        <v>258</v>
      </c>
      <c r="D38" s="767">
        <f>AVERAGEA(D35:D37)</f>
        <v>1.6066666666666665</v>
      </c>
      <c r="E38" s="782" t="s">
        <v>136</v>
      </c>
      <c r="F38" s="766" t="s">
        <v>9</v>
      </c>
      <c r="G38" s="766" t="s">
        <v>9</v>
      </c>
      <c r="H38" s="30" t="s">
        <v>9</v>
      </c>
      <c r="I38" s="322"/>
      <c r="J38" s="322"/>
      <c r="K38" s="322"/>
      <c r="L38" s="322"/>
      <c r="M38" s="322"/>
      <c r="N38" s="322"/>
      <c r="O38" s="322"/>
      <c r="P38" s="21"/>
    </row>
    <row r="39" spans="2:16" x14ac:dyDescent="0.3">
      <c r="B39" s="387" t="s">
        <v>29</v>
      </c>
      <c r="C39" s="388">
        <f>C15</f>
        <v>45295</v>
      </c>
      <c r="D39" s="768">
        <v>1.7</v>
      </c>
      <c r="E39" s="769" t="s">
        <v>136</v>
      </c>
      <c r="F39" s="763" t="s">
        <v>9</v>
      </c>
      <c r="G39" s="763">
        <v>3.9E-2</v>
      </c>
      <c r="H39" s="760">
        <v>4</v>
      </c>
      <c r="I39" s="322"/>
      <c r="J39" s="322"/>
      <c r="K39" s="322"/>
      <c r="L39" s="322"/>
      <c r="M39" s="322"/>
      <c r="N39" s="322"/>
      <c r="O39" s="322"/>
      <c r="P39" s="21"/>
    </row>
    <row r="40" spans="2:16" x14ac:dyDescent="0.3">
      <c r="B40" s="379" t="s">
        <v>98</v>
      </c>
      <c r="C40" s="318">
        <f>C16</f>
        <v>45385</v>
      </c>
      <c r="D40" s="770">
        <v>0.8</v>
      </c>
      <c r="E40" s="28" t="s">
        <v>136</v>
      </c>
      <c r="F40" s="766" t="s">
        <v>9</v>
      </c>
      <c r="G40" s="766">
        <v>3.5999999999999997E-2</v>
      </c>
      <c r="H40" s="30">
        <v>4</v>
      </c>
      <c r="I40" s="322"/>
      <c r="J40" s="322"/>
      <c r="K40" s="322"/>
      <c r="L40" s="322"/>
      <c r="M40" s="322"/>
      <c r="N40" s="322"/>
      <c r="O40" s="322"/>
      <c r="P40" s="21"/>
    </row>
    <row r="41" spans="2:16" x14ac:dyDescent="0.3">
      <c r="B41" s="376"/>
      <c r="C41" s="318">
        <f>C17</f>
        <v>45481</v>
      </c>
      <c r="D41" s="770">
        <v>0.9</v>
      </c>
      <c r="E41" s="28" t="s">
        <v>136</v>
      </c>
      <c r="F41" s="766" t="s">
        <v>9</v>
      </c>
      <c r="G41" s="766">
        <v>1.7999999999999999E-2</v>
      </c>
      <c r="H41" s="30">
        <v>6</v>
      </c>
      <c r="I41" s="322"/>
      <c r="J41" s="322"/>
      <c r="K41" s="322"/>
      <c r="L41" s="322"/>
      <c r="M41" s="322"/>
      <c r="N41" s="322"/>
      <c r="O41" s="322"/>
      <c r="P41" s="21"/>
    </row>
    <row r="42" spans="2:16" x14ac:dyDescent="0.3">
      <c r="B42" s="376"/>
      <c r="C42" s="318">
        <f>C18</f>
        <v>45601</v>
      </c>
      <c r="D42" s="770">
        <v>1.2</v>
      </c>
      <c r="E42" s="28" t="s">
        <v>136</v>
      </c>
      <c r="F42" s="771">
        <v>7.0000000000000001E-3</v>
      </c>
      <c r="G42" s="766">
        <v>1.2E-2</v>
      </c>
      <c r="H42" s="30">
        <v>9</v>
      </c>
      <c r="I42" s="322"/>
      <c r="J42" s="322"/>
      <c r="K42" s="322"/>
      <c r="L42" s="322"/>
      <c r="M42" s="322"/>
      <c r="N42" s="322"/>
      <c r="O42" s="322"/>
      <c r="P42" s="21"/>
    </row>
    <row r="43" spans="2:16" x14ac:dyDescent="0.3">
      <c r="B43" s="398"/>
      <c r="C43" s="399" t="s">
        <v>258</v>
      </c>
      <c r="D43" s="767">
        <f>AVERAGEA(D39:D42)</f>
        <v>1.1499999999999999</v>
      </c>
      <c r="E43" s="756" t="s">
        <v>136</v>
      </c>
      <c r="F43" s="771">
        <v>7.0000000000000001E-3</v>
      </c>
      <c r="G43" s="759">
        <f>AVERAGEA(G39:G42)</f>
        <v>2.6249999999999999E-2</v>
      </c>
      <c r="H43" s="756">
        <f>AVERAGEA(H39:H42)</f>
        <v>5.75</v>
      </c>
      <c r="I43" s="322"/>
      <c r="J43" s="322"/>
      <c r="K43" s="322"/>
      <c r="L43" s="322"/>
      <c r="M43" s="322"/>
      <c r="N43" s="322"/>
      <c r="O43" s="322"/>
      <c r="P43" s="21"/>
    </row>
    <row r="44" spans="2:16" x14ac:dyDescent="0.3">
      <c r="B44" s="408" t="s">
        <v>534</v>
      </c>
      <c r="C44" s="318">
        <f>C20</f>
        <v>45368</v>
      </c>
      <c r="D44" s="30" t="s">
        <v>9</v>
      </c>
      <c r="E44" s="28" t="s">
        <v>136</v>
      </c>
      <c r="F44" s="766" t="s">
        <v>9</v>
      </c>
      <c r="G44" s="766" t="s">
        <v>9</v>
      </c>
      <c r="H44" s="30" t="s">
        <v>9</v>
      </c>
      <c r="I44" s="322"/>
      <c r="J44" s="322"/>
      <c r="K44" s="322"/>
      <c r="L44" s="322"/>
      <c r="M44" s="322"/>
      <c r="N44" s="322"/>
      <c r="O44" s="322"/>
      <c r="P44" s="21"/>
    </row>
    <row r="45" spans="2:16" x14ac:dyDescent="0.3">
      <c r="B45" s="901" t="s">
        <v>525</v>
      </c>
      <c r="C45" s="318">
        <f>C21</f>
        <v>45406</v>
      </c>
      <c r="D45" s="30" t="s">
        <v>9</v>
      </c>
      <c r="E45" s="28" t="s">
        <v>136</v>
      </c>
      <c r="F45" s="766" t="s">
        <v>9</v>
      </c>
      <c r="G45" s="766" t="s">
        <v>9</v>
      </c>
      <c r="H45" s="30" t="s">
        <v>9</v>
      </c>
      <c r="I45" s="322"/>
      <c r="J45" s="322"/>
      <c r="K45" s="322"/>
      <c r="L45" s="322"/>
      <c r="M45" s="322"/>
      <c r="N45" s="322"/>
      <c r="O45" s="322"/>
      <c r="P45" s="21"/>
    </row>
    <row r="46" spans="2:16" x14ac:dyDescent="0.3">
      <c r="B46" s="379"/>
      <c r="C46" s="318">
        <f>C22</f>
        <v>45481</v>
      </c>
      <c r="D46" s="30" t="s">
        <v>9</v>
      </c>
      <c r="E46" s="28" t="s">
        <v>136</v>
      </c>
      <c r="F46" s="766" t="s">
        <v>9</v>
      </c>
      <c r="G46" s="766" t="s">
        <v>9</v>
      </c>
      <c r="H46" s="30" t="s">
        <v>9</v>
      </c>
      <c r="I46" s="322"/>
      <c r="J46" s="322"/>
      <c r="K46" s="322"/>
      <c r="L46" s="322"/>
      <c r="M46" s="322"/>
      <c r="N46" s="322"/>
      <c r="O46" s="322"/>
      <c r="P46" s="21"/>
    </row>
    <row r="47" spans="2:16" x14ac:dyDescent="0.3">
      <c r="B47" s="379"/>
      <c r="C47" s="318">
        <f>C23</f>
        <v>45636</v>
      </c>
      <c r="D47" s="30" t="s">
        <v>9</v>
      </c>
      <c r="E47" s="781" t="s">
        <v>527</v>
      </c>
      <c r="F47" s="771" t="s">
        <v>529</v>
      </c>
      <c r="G47" s="771" t="s">
        <v>528</v>
      </c>
      <c r="H47" s="30" t="s">
        <v>504</v>
      </c>
      <c r="I47" s="322"/>
      <c r="J47" s="322"/>
      <c r="K47" s="322"/>
      <c r="L47" s="322"/>
      <c r="M47" s="322"/>
      <c r="N47" s="322"/>
      <c r="O47" s="322"/>
      <c r="P47" s="21"/>
    </row>
    <row r="48" spans="2:16" x14ac:dyDescent="0.3">
      <c r="B48" s="398"/>
      <c r="C48" s="399" t="s">
        <v>258</v>
      </c>
      <c r="D48" s="756" t="s">
        <v>136</v>
      </c>
      <c r="E48" s="782" t="s">
        <v>136</v>
      </c>
      <c r="F48" s="766" t="s">
        <v>529</v>
      </c>
      <c r="G48" s="766" t="s">
        <v>528</v>
      </c>
      <c r="H48" s="756" t="s">
        <v>504</v>
      </c>
      <c r="I48" s="322"/>
      <c r="J48" s="322"/>
      <c r="K48" s="322"/>
      <c r="L48" s="322"/>
      <c r="M48" s="322"/>
      <c r="N48" s="322"/>
      <c r="O48" s="322"/>
      <c r="P48" s="21"/>
    </row>
    <row r="49" spans="1:19" x14ac:dyDescent="0.3">
      <c r="B49" s="387" t="s">
        <v>31</v>
      </c>
      <c r="C49" s="388">
        <f>C25</f>
        <v>45294</v>
      </c>
      <c r="D49" s="396" t="s">
        <v>9</v>
      </c>
      <c r="E49" s="396" t="s">
        <v>9</v>
      </c>
      <c r="F49" s="595" t="s">
        <v>9</v>
      </c>
      <c r="G49" s="595" t="s">
        <v>9</v>
      </c>
      <c r="H49" s="394" t="s">
        <v>9</v>
      </c>
      <c r="I49" s="648"/>
      <c r="J49" s="322"/>
      <c r="K49" s="322"/>
      <c r="L49" s="322"/>
      <c r="M49" s="322"/>
      <c r="N49" s="322"/>
      <c r="O49" s="322"/>
      <c r="P49" s="21"/>
    </row>
    <row r="50" spans="1:19" x14ac:dyDescent="0.3">
      <c r="B50" s="376" t="s">
        <v>100</v>
      </c>
      <c r="C50" s="318">
        <f>C26</f>
        <v>45384</v>
      </c>
      <c r="D50" s="377">
        <v>0.13</v>
      </c>
      <c r="E50" s="321" t="s">
        <v>9</v>
      </c>
      <c r="F50" s="766" t="s">
        <v>529</v>
      </c>
      <c r="G50" s="766" t="s">
        <v>528</v>
      </c>
      <c r="H50" s="377">
        <v>2.98</v>
      </c>
      <c r="I50" s="322"/>
      <c r="J50" s="322"/>
      <c r="K50" s="322"/>
      <c r="L50" s="322"/>
      <c r="M50" s="322"/>
      <c r="N50" s="322"/>
      <c r="O50" s="322"/>
      <c r="P50" s="21"/>
    </row>
    <row r="51" spans="1:19" x14ac:dyDescent="0.3">
      <c r="B51" s="376" t="s">
        <v>351</v>
      </c>
      <c r="C51" s="318">
        <f>C27</f>
        <v>45475</v>
      </c>
      <c r="D51" s="321" t="s">
        <v>9</v>
      </c>
      <c r="E51" s="321" t="s">
        <v>9</v>
      </c>
      <c r="F51" s="766" t="s">
        <v>9</v>
      </c>
      <c r="G51" s="766" t="s">
        <v>9</v>
      </c>
      <c r="H51" s="30" t="s">
        <v>9</v>
      </c>
      <c r="I51" s="322"/>
      <c r="J51" s="322"/>
      <c r="K51" s="322"/>
      <c r="L51" s="322"/>
      <c r="M51" s="322"/>
      <c r="N51" s="322"/>
      <c r="O51" s="322"/>
      <c r="P51" s="21"/>
    </row>
    <row r="52" spans="1:19" x14ac:dyDescent="0.3">
      <c r="B52" s="376"/>
      <c r="C52" s="318">
        <f>C28</f>
        <v>45600</v>
      </c>
      <c r="D52" s="377" t="s">
        <v>9</v>
      </c>
      <c r="E52" s="321" t="s">
        <v>9</v>
      </c>
      <c r="F52" s="771" t="s">
        <v>9</v>
      </c>
      <c r="G52" s="771" t="s">
        <v>9</v>
      </c>
      <c r="H52" s="30" t="s">
        <v>9</v>
      </c>
      <c r="I52" s="322"/>
      <c r="J52" s="322"/>
      <c r="K52" s="322"/>
      <c r="L52" s="322"/>
      <c r="M52" s="322"/>
      <c r="N52" s="322"/>
      <c r="O52" s="322"/>
      <c r="P52" s="21"/>
    </row>
    <row r="53" spans="1:19" x14ac:dyDescent="0.3">
      <c r="B53" s="391"/>
      <c r="C53" s="399" t="s">
        <v>258</v>
      </c>
      <c r="D53" s="402">
        <f>AVERAGE(D49:D51)</f>
        <v>0.13</v>
      </c>
      <c r="E53" s="406" t="s">
        <v>136</v>
      </c>
      <c r="F53" s="766" t="s">
        <v>529</v>
      </c>
      <c r="G53" s="766" t="s">
        <v>528</v>
      </c>
      <c r="H53" s="402">
        <v>3</v>
      </c>
      <c r="I53" s="322"/>
      <c r="J53" s="322"/>
      <c r="K53" s="322"/>
      <c r="L53" s="322"/>
      <c r="M53" s="322"/>
      <c r="N53" s="322"/>
      <c r="O53" s="322"/>
      <c r="P53" s="21"/>
    </row>
    <row r="54" spans="1:19" x14ac:dyDescent="0.3">
      <c r="B54" s="322" t="s">
        <v>101</v>
      </c>
      <c r="C54" s="318"/>
      <c r="D54" s="319"/>
      <c r="E54" s="320"/>
      <c r="F54" s="413"/>
      <c r="G54" s="413"/>
      <c r="H54" s="320"/>
      <c r="I54" s="320"/>
      <c r="J54" s="320"/>
      <c r="K54" s="321"/>
      <c r="L54" s="320"/>
      <c r="M54" s="320"/>
      <c r="N54" s="320"/>
      <c r="O54" s="320"/>
      <c r="P54" s="21"/>
      <c r="Q54" s="218"/>
    </row>
    <row r="55" spans="1:19" x14ac:dyDescent="0.3">
      <c r="B55" s="935" t="s">
        <v>500</v>
      </c>
      <c r="C55" s="935"/>
      <c r="D55" s="935"/>
      <c r="E55" s="935"/>
      <c r="F55" s="935"/>
      <c r="G55" s="935"/>
      <c r="H55" s="935"/>
      <c r="I55" s="935"/>
      <c r="J55" s="935"/>
      <c r="K55" s="935"/>
      <c r="L55" s="935"/>
      <c r="M55" s="935"/>
      <c r="N55" s="935"/>
      <c r="O55" s="935"/>
      <c r="P55" s="21"/>
      <c r="Q55" s="218"/>
    </row>
    <row r="56" spans="1:19" x14ac:dyDescent="0.3">
      <c r="B56" s="629" t="s">
        <v>294</v>
      </c>
      <c r="C56" s="629"/>
      <c r="D56" s="629"/>
      <c r="E56" s="629"/>
      <c r="F56" s="629"/>
      <c r="G56" s="629"/>
      <c r="H56" s="629"/>
      <c r="I56" s="629"/>
      <c r="J56" s="629"/>
      <c r="K56" s="629"/>
      <c r="L56" s="629"/>
      <c r="M56" s="629"/>
      <c r="N56" s="629"/>
      <c r="O56" s="629"/>
      <c r="P56" s="21"/>
      <c r="Q56" s="218"/>
    </row>
    <row r="57" spans="1:19" x14ac:dyDescent="0.3">
      <c r="B57" s="936" t="s">
        <v>150</v>
      </c>
      <c r="C57" s="936"/>
      <c r="D57" s="936"/>
      <c r="E57" s="936"/>
      <c r="F57" s="936"/>
      <c r="G57" s="936"/>
      <c r="H57" s="936"/>
      <c r="I57" s="936"/>
      <c r="J57" s="936"/>
      <c r="K57" s="936"/>
      <c r="L57" s="936"/>
      <c r="M57" s="936"/>
      <c r="N57" s="936"/>
      <c r="O57" s="936"/>
      <c r="P57" s="21"/>
      <c r="Q57" s="218"/>
    </row>
    <row r="58" spans="1:19" x14ac:dyDescent="0.3">
      <c r="B58" s="640" t="s">
        <v>507</v>
      </c>
      <c r="C58" s="638"/>
      <c r="D58" s="638"/>
      <c r="E58" s="638"/>
      <c r="F58" s="638"/>
      <c r="G58" s="638"/>
      <c r="H58" s="638"/>
      <c r="I58" s="638"/>
      <c r="J58" s="638"/>
      <c r="K58" s="638"/>
      <c r="L58" s="638"/>
      <c r="M58" s="638"/>
      <c r="N58" s="638"/>
      <c r="O58" s="638"/>
      <c r="P58" s="21"/>
      <c r="Q58" s="218"/>
    </row>
    <row r="59" spans="1:19" x14ac:dyDescent="0.3">
      <c r="B59" s="936" t="s">
        <v>502</v>
      </c>
      <c r="C59" s="936"/>
      <c r="D59" s="936"/>
      <c r="E59" s="936"/>
      <c r="F59" s="936"/>
      <c r="G59" s="936"/>
      <c r="H59" s="936"/>
      <c r="I59" s="936"/>
      <c r="J59" s="936"/>
      <c r="K59" s="936"/>
      <c r="L59" s="936"/>
      <c r="M59" s="936"/>
      <c r="N59" s="936"/>
      <c r="O59" s="936"/>
      <c r="P59" s="21"/>
      <c r="Q59" s="218"/>
    </row>
    <row r="60" spans="1:19" s="1" customFormat="1" x14ac:dyDescent="0.3">
      <c r="B60" s="323"/>
      <c r="C60" s="323"/>
      <c r="D60" s="323"/>
      <c r="E60" s="323"/>
      <c r="F60" s="323"/>
      <c r="G60" s="323"/>
      <c r="H60" s="323"/>
      <c r="I60" s="323"/>
      <c r="J60" s="323"/>
      <c r="K60" s="323"/>
      <c r="L60" s="323"/>
      <c r="M60" s="323"/>
      <c r="N60" s="323"/>
      <c r="O60" s="323"/>
      <c r="P60" s="5"/>
      <c r="Q60" s="5"/>
      <c r="R60" s="5"/>
      <c r="S60" s="5"/>
    </row>
    <row r="61" spans="1:19" ht="1.5" customHeight="1" x14ac:dyDescent="0.3">
      <c r="B61" s="936"/>
      <c r="C61" s="936"/>
      <c r="D61" s="936"/>
      <c r="E61" s="936"/>
      <c r="F61" s="936"/>
      <c r="G61" s="936"/>
      <c r="H61" s="324"/>
      <c r="I61" s="322"/>
      <c r="J61" s="322"/>
      <c r="K61" s="322"/>
      <c r="L61" s="324"/>
      <c r="M61" s="324"/>
      <c r="N61" s="324"/>
      <c r="O61" s="324"/>
      <c r="P61" s="21"/>
    </row>
    <row r="62" spans="1:19" ht="1.5" customHeight="1" x14ac:dyDescent="0.3">
      <c r="A62" s="21" t="s">
        <v>281</v>
      </c>
      <c r="B62" s="322"/>
      <c r="C62" s="318"/>
      <c r="D62" s="319"/>
      <c r="E62" s="320"/>
      <c r="F62" s="320"/>
      <c r="G62" s="320"/>
      <c r="H62" s="320"/>
      <c r="I62" s="320"/>
      <c r="J62" s="320"/>
      <c r="K62" s="321"/>
      <c r="L62" s="320"/>
      <c r="M62" s="320"/>
      <c r="N62" s="320"/>
      <c r="O62" s="320"/>
      <c r="P62" s="21"/>
      <c r="Q62" s="218"/>
    </row>
    <row r="63" spans="1:19" x14ac:dyDescent="0.3">
      <c r="B63" s="348"/>
      <c r="C63" s="399"/>
      <c r="D63" s="409" t="s">
        <v>102</v>
      </c>
      <c r="E63" s="348" t="s">
        <v>103</v>
      </c>
      <c r="F63" s="348" t="s">
        <v>85</v>
      </c>
      <c r="G63" s="410" t="s">
        <v>282</v>
      </c>
      <c r="H63" s="324"/>
      <c r="I63" s="348" t="s">
        <v>1</v>
      </c>
      <c r="J63" s="417" t="s">
        <v>2</v>
      </c>
      <c r="K63" s="410" t="s">
        <v>282</v>
      </c>
      <c r="L63" s="324"/>
      <c r="M63" s="324"/>
      <c r="N63" s="324"/>
      <c r="O63" s="324"/>
      <c r="P63" s="21"/>
    </row>
    <row r="64" spans="1:19" x14ac:dyDescent="0.3">
      <c r="B64" s="376" t="s">
        <v>532</v>
      </c>
      <c r="C64" s="382" t="str">
        <f>C10</f>
        <v>23-Mar-24*3</v>
      </c>
      <c r="D64" s="774" t="s">
        <v>136</v>
      </c>
      <c r="E64" s="774" t="s">
        <v>136</v>
      </c>
      <c r="F64" s="775" t="s">
        <v>136</v>
      </c>
      <c r="G64" s="212" t="s">
        <v>136</v>
      </c>
      <c r="H64" s="324"/>
      <c r="I64" s="770" t="s">
        <v>136</v>
      </c>
      <c r="J64" s="218" t="s">
        <v>136</v>
      </c>
      <c r="K64" s="212" t="s">
        <v>136</v>
      </c>
      <c r="L64" s="324"/>
      <c r="M64" s="324"/>
      <c r="N64" s="324"/>
      <c r="O64" s="324"/>
      <c r="P64" s="21"/>
    </row>
    <row r="65" spans="2:16" x14ac:dyDescent="0.3">
      <c r="B65" s="379" t="s">
        <v>97</v>
      </c>
      <c r="C65" s="382">
        <f>C11</f>
        <v>45450</v>
      </c>
      <c r="D65" s="774">
        <v>792.56999582684762</v>
      </c>
      <c r="E65" s="774">
        <v>856.62422841018611</v>
      </c>
      <c r="F65" s="775">
        <v>3.88397143538214</v>
      </c>
      <c r="G65" s="212" t="s">
        <v>250</v>
      </c>
      <c r="H65" s="324"/>
      <c r="I65" s="770">
        <f>(349.7*10^(3-E11)+(80*H11/48.03+71.5*I11/62.01+76.3*J11/35.45+73.5*N(K11)/18.04+50.1*L11/22.99+73.5*M11/39.1+59.8*N11/20.04+53.3*O11/12.16+44.5*G11+69*N(F35)/31.66+71.8*N(G35)/46.01))*1/10</f>
        <v>10.747666896103102</v>
      </c>
      <c r="J65" s="218">
        <v>3.7061069409373029</v>
      </c>
      <c r="K65" s="212" t="s">
        <v>250</v>
      </c>
      <c r="L65" s="324"/>
      <c r="M65" s="324"/>
      <c r="N65" s="324"/>
      <c r="O65" s="324"/>
      <c r="P65" s="21"/>
    </row>
    <row r="66" spans="2:16" x14ac:dyDescent="0.3">
      <c r="B66" s="376"/>
      <c r="C66" s="382">
        <f>C12</f>
        <v>45551</v>
      </c>
      <c r="D66" s="774">
        <v>717.5367530648208</v>
      </c>
      <c r="E66" s="774">
        <v>840.60849240968503</v>
      </c>
      <c r="F66" s="775">
        <v>7.898605069220288</v>
      </c>
      <c r="G66" s="212" t="s">
        <v>463</v>
      </c>
      <c r="H66" s="320"/>
      <c r="I66" s="770">
        <f>(349.7*10^(3-E12)+(80*H12/48.03+71.5*I12/62.01+76.3*J12/35.45+73.5*N(K12)/18.04+50.1*L12/22.99+73.5*M12/39.1+59.8*N12/20.04+53.3*O12/12.16+44.5*G12+69*N(F36)/31.66+71.8*N(G36)/46.01))*1/10</f>
        <v>10.109621595778265</v>
      </c>
      <c r="J66" s="218">
        <v>0.34818040952410706</v>
      </c>
      <c r="K66" s="212" t="s">
        <v>250</v>
      </c>
      <c r="L66" s="324"/>
      <c r="M66" s="324"/>
      <c r="N66" s="324"/>
      <c r="O66" s="324"/>
      <c r="P66" s="21"/>
    </row>
    <row r="67" spans="2:16" x14ac:dyDescent="0.3">
      <c r="B67" s="376"/>
      <c r="C67" s="382">
        <f>C13</f>
        <v>45624</v>
      </c>
      <c r="D67" s="841">
        <v>899.5907061056696</v>
      </c>
      <c r="E67" s="841">
        <v>963.77385786899856</v>
      </c>
      <c r="F67" s="750">
        <v>3.4444763523044819</v>
      </c>
      <c r="G67" s="750" t="s">
        <v>463</v>
      </c>
      <c r="H67" s="320"/>
      <c r="I67" s="770">
        <f>(349.7*10^(3-E13)+(80*H13/48.03+71.5*I13/62.01+76.3*J13/35.45+73.5*N(K13)/18.04+50.1*L13/22.99+73.5*M13/39.1+59.8*N13/20.04+53.3*O13/12.16+44.5*G13+69*N(F37)/31.66+71.8*N(G37)/46.01))*1/10</f>
        <v>11.576966406728122</v>
      </c>
      <c r="J67" s="750">
        <v>6.7178990949692512</v>
      </c>
      <c r="K67" s="750" t="s">
        <v>463</v>
      </c>
      <c r="L67" s="324"/>
      <c r="M67" s="324"/>
      <c r="N67" s="324"/>
      <c r="O67" s="324"/>
      <c r="P67" s="21"/>
    </row>
    <row r="68" spans="2:16" x14ac:dyDescent="0.3">
      <c r="B68" s="387" t="s">
        <v>29</v>
      </c>
      <c r="C68" s="411">
        <f>C15</f>
        <v>45295</v>
      </c>
      <c r="D68" s="772">
        <v>395.66509454544575</v>
      </c>
      <c r="E68" s="772">
        <v>440.01558865826775</v>
      </c>
      <c r="F68" s="773">
        <v>5.3071101204346851</v>
      </c>
      <c r="G68" s="878" t="s">
        <v>250</v>
      </c>
      <c r="H68" s="324"/>
      <c r="I68" s="768">
        <f>(349.7*10^(3-E15)+(80*H15/48.03+71.5*I15/62.01+76.3*J15/35.45+73.5*N(K15)/18.04+50.1*L15/22.99+73.5*M15/39.1+59.8*N15/20.04+53.3*O15/12.16+44.5*G15+69*N(F39)/31.66+71.8*N(G39)/46.01))*1/10</f>
        <v>4.8302358498115501</v>
      </c>
      <c r="J68" s="778">
        <v>0.46076188488343528</v>
      </c>
      <c r="K68" s="878" t="s">
        <v>250</v>
      </c>
      <c r="L68" s="324"/>
      <c r="M68" s="324"/>
      <c r="N68" s="324"/>
      <c r="O68" s="324"/>
      <c r="P68" s="21"/>
    </row>
    <row r="69" spans="2:16" x14ac:dyDescent="0.3">
      <c r="B69" s="379" t="s">
        <v>104</v>
      </c>
      <c r="C69" s="382">
        <f>C16</f>
        <v>45385</v>
      </c>
      <c r="D69" s="774">
        <v>454.52561860658443</v>
      </c>
      <c r="E69" s="774">
        <v>517.49997726352319</v>
      </c>
      <c r="F69" s="775">
        <v>6.4786728790374433</v>
      </c>
      <c r="G69" s="212" t="s">
        <v>463</v>
      </c>
      <c r="H69" s="324"/>
      <c r="I69" s="770">
        <f>(349.7*10^(3-E16)+(80*H16/48.03+71.5*I16/62.01+76.3*J16/35.45+73.5*N(K16)/18.04+50.1*L16/22.99+73.5*M16/39.1+59.8*N16/20.04+53.3*O16/12.16+44.5*G16+69*N(F40)/31.66+71.8*N(G40)/46.01))*1/10</f>
        <v>5.6393067199616889</v>
      </c>
      <c r="J69" s="218">
        <v>-5.0251121943712969</v>
      </c>
      <c r="K69" s="212" t="s">
        <v>250</v>
      </c>
      <c r="L69" s="324"/>
      <c r="M69" s="324"/>
      <c r="N69" s="324"/>
      <c r="O69" s="324"/>
      <c r="P69" s="21"/>
    </row>
    <row r="70" spans="2:16" ht="13.5" x14ac:dyDescent="0.35">
      <c r="B70" s="376"/>
      <c r="C70" s="382">
        <f>C17</f>
        <v>45481</v>
      </c>
      <c r="D70" s="774">
        <v>412.37058430603173</v>
      </c>
      <c r="E70" s="774">
        <v>434.29813110530733</v>
      </c>
      <c r="F70" s="775">
        <v>2.5898614653102534</v>
      </c>
      <c r="G70" s="902" t="s">
        <v>463</v>
      </c>
      <c r="H70" s="324"/>
      <c r="I70" s="770">
        <f>(349.7*10^(3-E17)+(80*H17/48.03+71.5*I17/62.01+76.3*J17/35.45+73.5*N(K17)/18.04+50.1*L17/22.99+73.5*M17/39.1+59.8*N17/20.04+53.3*O17/12.16+44.5*G17+69*N(F41)/31.66+71.8*N(G41)/46.01))*1/10</f>
        <v>4.9555719739952639</v>
      </c>
      <c r="J70" s="218">
        <v>-3.9479188991015253</v>
      </c>
      <c r="K70" s="212" t="s">
        <v>250</v>
      </c>
      <c r="L70" s="324"/>
      <c r="M70" s="324"/>
      <c r="N70" s="324"/>
      <c r="O70" s="324"/>
      <c r="P70" s="21"/>
    </row>
    <row r="71" spans="2:16" x14ac:dyDescent="0.3">
      <c r="B71" s="391"/>
      <c r="C71" s="414">
        <f>C18</f>
        <v>45601</v>
      </c>
      <c r="D71" s="776">
        <v>364.33572572378364</v>
      </c>
      <c r="E71" s="776">
        <v>420.65420256902394</v>
      </c>
      <c r="F71" s="777">
        <v>7.1744203097893822</v>
      </c>
      <c r="G71" s="903" t="s">
        <v>250</v>
      </c>
      <c r="H71" s="324"/>
      <c r="I71" s="779">
        <f>(349.7*10^(3-E18)+(80*H18/48.03+71.5*I18/62.01+76.3*J18/35.45+73.5*N(K18)/18.04+50.1*L18/22.99+73.5*M18/39.1+59.8*N18/20.04+53.3*O18/12.16+44.5*G18+69*N(F42)/31.66+71.8*N(G42)/46.01))*1/10</f>
        <v>4.5383828777087825</v>
      </c>
      <c r="J71" s="780">
        <v>-6.9258477678479897</v>
      </c>
      <c r="K71" s="903" t="s">
        <v>250</v>
      </c>
      <c r="L71" s="324"/>
      <c r="M71" s="324"/>
      <c r="N71" s="324"/>
      <c r="O71" s="324"/>
      <c r="P71" s="21"/>
    </row>
    <row r="72" spans="2:16" x14ac:dyDescent="0.3">
      <c r="B72" s="379" t="s">
        <v>30</v>
      </c>
      <c r="C72" s="382">
        <f>C20</f>
        <v>45368</v>
      </c>
      <c r="D72" s="774">
        <v>477.03216323892298</v>
      </c>
      <c r="E72" s="774">
        <v>535.69697276806403</v>
      </c>
      <c r="F72" s="775">
        <v>5.7927443225783</v>
      </c>
      <c r="G72" s="212" t="s">
        <v>250</v>
      </c>
      <c r="H72" s="324"/>
      <c r="I72" s="770">
        <f>(349.7*10^(3-E20)+(80*H20/48.03+71.5*I20/62.01+76.3*J20/35.45+73.5*N(K20)/18.04+50.1*L20/22.99+73.5*M20/39.1+59.8*N20/20.04+53.3*O20/12.16+44.5*G20+69*N(F44)/31.66+71.8*N(G44)/46.01))*1/10</f>
        <v>5.8549348894914175</v>
      </c>
      <c r="J72" s="218">
        <v>-3.18292450500316</v>
      </c>
      <c r="K72" s="212" t="s">
        <v>250</v>
      </c>
      <c r="L72" s="324"/>
      <c r="M72" s="324"/>
      <c r="N72" s="324"/>
      <c r="O72" s="324"/>
      <c r="P72" s="21"/>
    </row>
    <row r="73" spans="2:16" x14ac:dyDescent="0.3">
      <c r="B73" s="901" t="s">
        <v>526</v>
      </c>
      <c r="C73" s="382">
        <f>C21</f>
        <v>45406</v>
      </c>
      <c r="D73" s="774">
        <v>534.038853283251</v>
      </c>
      <c r="E73" s="774">
        <v>571.68322283811199</v>
      </c>
      <c r="F73" s="775">
        <v>3.4045055595623901</v>
      </c>
      <c r="G73" s="904" t="s">
        <v>250</v>
      </c>
      <c r="H73" s="324"/>
      <c r="I73" s="770">
        <f>(349.7*10^(3-E21)+(80*H21/48.03+71.5*I21/62.01+76.3*J21/35.45+73.5*N(K21)/18.04+50.1*L21/22.99+73.5*M21/39.1+59.8*N21/20.04+53.3*O21/12.16+44.5*G21+69*N(F45)/31.66+71.8*N(G45)/46.01))*1/10</f>
        <v>6.2548791993169583</v>
      </c>
      <c r="J73" s="218">
        <v>7.4287271831700199</v>
      </c>
      <c r="K73" s="212" t="s">
        <v>250</v>
      </c>
      <c r="L73" s="324"/>
      <c r="M73" s="324"/>
      <c r="N73" s="324"/>
      <c r="O73" s="324"/>
      <c r="P73" s="21"/>
    </row>
    <row r="74" spans="2:16" x14ac:dyDescent="0.3">
      <c r="B74" s="379"/>
      <c r="C74" s="382">
        <f>C22</f>
        <v>45481</v>
      </c>
      <c r="D74" s="774">
        <v>340.08358321279098</v>
      </c>
      <c r="E74" s="774">
        <v>331.566902552866</v>
      </c>
      <c r="F74" s="775">
        <v>-1.2680227053236199</v>
      </c>
      <c r="G74" s="904" t="s">
        <v>250</v>
      </c>
      <c r="H74" s="324"/>
      <c r="I74" s="770">
        <f>(349.7*10^(3-E22)+(80*H22/48.03+71.5*I22/62.01+76.3*J22/35.45+73.5*N(K22)/18.04+50.1*L22/22.99+73.5*M22/39.1+59.8*N22/20.04+53.3*O22/12.16+44.5*G22+69*N(F46)/31.66+71.8*N(G46)/46.01))*1/10</f>
        <v>4.1312955246343552</v>
      </c>
      <c r="J74" s="218">
        <v>-5.6915139182200702</v>
      </c>
      <c r="K74" s="212" t="s">
        <v>250</v>
      </c>
      <c r="L74" s="324"/>
      <c r="M74" s="324"/>
      <c r="N74" s="324"/>
      <c r="O74" s="324"/>
      <c r="P74" s="21"/>
    </row>
    <row r="75" spans="2:16" x14ac:dyDescent="0.3">
      <c r="B75" s="379"/>
      <c r="C75" s="382">
        <f>C23</f>
        <v>45636</v>
      </c>
      <c r="D75" s="774">
        <v>447.867936064199</v>
      </c>
      <c r="E75" s="774">
        <v>495.15010605631301</v>
      </c>
      <c r="F75" s="775">
        <v>5.0139199761006497</v>
      </c>
      <c r="G75" s="904" t="s">
        <v>250</v>
      </c>
      <c r="H75" s="324"/>
      <c r="I75" s="770">
        <f>(349.7*10^(3-E23)+(80*H23/48.03+71.5*I23/62.01+76.3*J23/35.45+73.5*N(K23)/18.04+50.1*L23/22.99+73.5*M23/39.1+59.8*N23/20.04+53.3*O23/12.16+44.5*G23+69*N(F47)/31.66+71.8*N(G47)/46.01))*1/10</f>
        <v>6.0517930527078647</v>
      </c>
      <c r="J75" s="218">
        <v>-4.55891437444446</v>
      </c>
      <c r="K75" s="212" t="s">
        <v>250</v>
      </c>
      <c r="L75" s="324"/>
      <c r="M75" s="324"/>
      <c r="N75" s="324"/>
      <c r="O75" s="324"/>
      <c r="P75" s="21"/>
    </row>
    <row r="76" spans="2:16" x14ac:dyDescent="0.3">
      <c r="B76" s="387" t="s">
        <v>31</v>
      </c>
      <c r="C76" s="411">
        <f>C25</f>
        <v>45294</v>
      </c>
      <c r="D76" s="644">
        <v>734.71283963059659</v>
      </c>
      <c r="E76" s="644">
        <v>717.45249972613976</v>
      </c>
      <c r="F76" s="627">
        <v>-1.1885932983431913</v>
      </c>
      <c r="G76" s="878" t="s">
        <v>250</v>
      </c>
      <c r="H76" s="324"/>
      <c r="I76" s="405">
        <f>(349.7*10^(3-E25)+(80*H25/48.03+71.5*I25/62.01+76.3*J25/35.45+73.5*N(K25)/18.04+50.1*L25/22.99+73.5*M25/39.1+59.8*N25/20.04+53.3*O25/12.16+44.5*G25+69*N(F49)/31.66+71.8*N(G49)/46.01))*1/10</f>
        <v>7.8782877618087763</v>
      </c>
      <c r="J76" s="389">
        <v>4.7087744231026232</v>
      </c>
      <c r="K76" s="905" t="s">
        <v>250</v>
      </c>
      <c r="L76" s="324"/>
      <c r="M76" s="324"/>
      <c r="N76" s="324"/>
      <c r="O76" s="324"/>
      <c r="P76" s="21"/>
    </row>
    <row r="77" spans="2:16" x14ac:dyDescent="0.3">
      <c r="B77" s="376" t="s">
        <v>100</v>
      </c>
      <c r="C77" s="382">
        <f>C26</f>
        <v>45384</v>
      </c>
      <c r="D77" s="643">
        <v>690.01868683382611</v>
      </c>
      <c r="E77" s="643">
        <v>749.90252000549162</v>
      </c>
      <c r="F77" s="628">
        <v>4.1588270863176486</v>
      </c>
      <c r="G77" s="212" t="s">
        <v>250</v>
      </c>
      <c r="H77" s="324"/>
      <c r="I77" s="325">
        <f>(349.7*10^(3-E26)+(80*H26/48.03+71.5*I26/62.01+76.3*J26/35.45+73.5*N(K26)/18.04+50.1*L26/22.99+73.5*M26/39.1+59.8*N26/20.04+53.3*O26/12.16+44.5*G26+69*N(F50)/31.66+71.8*N(G50)/46.01))*1/10</f>
        <v>7.6854016310172781</v>
      </c>
      <c r="J77" s="319">
        <v>1.6240924775474828</v>
      </c>
      <c r="K77" s="212" t="s">
        <v>250</v>
      </c>
      <c r="L77" s="324"/>
      <c r="M77" s="324"/>
      <c r="N77" s="324"/>
      <c r="O77" s="324"/>
      <c r="P77" s="21"/>
    </row>
    <row r="78" spans="2:16" x14ac:dyDescent="0.3">
      <c r="B78" s="376" t="s">
        <v>351</v>
      </c>
      <c r="C78" s="382">
        <f>C27</f>
        <v>45475</v>
      </c>
      <c r="D78" s="643">
        <v>667.73575354438867</v>
      </c>
      <c r="E78" s="643">
        <v>741.50788068479392</v>
      </c>
      <c r="F78" s="628">
        <v>5.2348738960780592</v>
      </c>
      <c r="G78" s="212" t="s">
        <v>250</v>
      </c>
      <c r="H78" s="324"/>
      <c r="I78" s="325">
        <f>(349.7*10^(3-E27)+(80*H27/48.03+71.5*I27/62.01+76.3*J27/35.45+73.5*N(K27)/18.04+50.1*L27/22.99+73.5*M27/39.1+59.8*N27/20.04+53.3*O27/12.16+44.5*G27+69*N(F51)/31.66+71.8*N(G51)/46.01))*1/10</f>
        <v>7.7369103053582347</v>
      </c>
      <c r="J78" s="319">
        <v>1.8244134431168562</v>
      </c>
      <c r="K78" s="212" t="s">
        <v>250</v>
      </c>
      <c r="L78" s="324"/>
      <c r="M78" s="324"/>
      <c r="N78" s="324"/>
      <c r="O78" s="324"/>
      <c r="P78" s="21"/>
    </row>
    <row r="79" spans="2:16" x14ac:dyDescent="0.3">
      <c r="B79" s="391"/>
      <c r="C79" s="414">
        <f>C28</f>
        <v>45600</v>
      </c>
      <c r="D79" s="645">
        <v>691.07669861544571</v>
      </c>
      <c r="E79" s="645">
        <v>678.2831087721313</v>
      </c>
      <c r="F79" s="646">
        <v>-0.93427525580158721</v>
      </c>
      <c r="G79" s="903" t="s">
        <v>250</v>
      </c>
      <c r="H79" s="324"/>
      <c r="I79" s="572">
        <f>(349.7*10^(3-E28)+(80*H28/48.03+71.5*I28/62.01+76.3*J28/35.45+73.5*N(K28)/18.04+50.1*L28/22.99+73.5*M28/39.1+59.8*N28/20.04+53.3*O28/12.16+44.5*G28+69*N(F52)/31.66+71.8*N(G52)/46.01))*1/10</f>
        <v>7.5065027080118067</v>
      </c>
      <c r="J79" s="626">
        <v>5.9774802975378512</v>
      </c>
      <c r="K79" s="903" t="s">
        <v>250</v>
      </c>
      <c r="L79" s="324"/>
      <c r="M79" s="324"/>
      <c r="N79" s="324"/>
      <c r="O79" s="324"/>
      <c r="P79" s="21"/>
    </row>
    <row r="80" spans="2:16" x14ac:dyDescent="0.3">
      <c r="B80" s="376"/>
      <c r="C80" s="318"/>
      <c r="D80" s="375"/>
      <c r="E80" s="383"/>
      <c r="F80" s="383"/>
      <c r="G80" s="320"/>
      <c r="H80" s="324"/>
      <c r="I80" s="384"/>
      <c r="J80" s="375"/>
      <c r="K80" s="320"/>
      <c r="L80" s="324"/>
      <c r="M80" s="324"/>
      <c r="N80" s="324"/>
      <c r="O80" s="324"/>
      <c r="P80" s="21"/>
    </row>
    <row r="81" spans="2:16" x14ac:dyDescent="0.3">
      <c r="B81" s="27"/>
      <c r="C81" s="219"/>
      <c r="D81" s="211"/>
      <c r="E81" s="27"/>
      <c r="F81" s="27"/>
      <c r="G81" s="213"/>
      <c r="H81" s="213"/>
      <c r="I81" s="27"/>
      <c r="J81" s="27"/>
      <c r="K81" s="27"/>
      <c r="P81" s="21"/>
    </row>
    <row r="82" spans="2:16" x14ac:dyDescent="0.3">
      <c r="B82" s="27"/>
      <c r="C82" s="219"/>
      <c r="D82" s="211"/>
      <c r="E82" s="27"/>
      <c r="F82" s="27"/>
      <c r="G82" s="213"/>
      <c r="H82" s="213"/>
      <c r="I82" s="27"/>
      <c r="J82" s="27"/>
      <c r="K82" s="27"/>
      <c r="P82" s="21"/>
    </row>
    <row r="83" spans="2:16" x14ac:dyDescent="0.3">
      <c r="B83" s="27"/>
      <c r="C83" s="219"/>
      <c r="D83" s="211"/>
      <c r="E83" s="27"/>
      <c r="F83" s="27"/>
      <c r="G83" s="213"/>
      <c r="H83" s="213"/>
      <c r="I83" s="27"/>
      <c r="J83" s="27"/>
      <c r="K83" s="27"/>
      <c r="P83" s="21"/>
    </row>
    <row r="84" spans="2:16" x14ac:dyDescent="0.3">
      <c r="P84" s="21"/>
    </row>
    <row r="85" spans="2:16" x14ac:dyDescent="0.3">
      <c r="P85" s="21"/>
    </row>
    <row r="86" spans="2:16" x14ac:dyDescent="0.3">
      <c r="P86" s="21"/>
    </row>
    <row r="87" spans="2:16" x14ac:dyDescent="0.3">
      <c r="P87" s="21"/>
    </row>
    <row r="88" spans="2:16" x14ac:dyDescent="0.3">
      <c r="P88" s="21"/>
    </row>
    <row r="89" spans="2:16" x14ac:dyDescent="0.3">
      <c r="P89" s="21"/>
    </row>
    <row r="90" spans="2:16" x14ac:dyDescent="0.3">
      <c r="P90" s="21"/>
    </row>
    <row r="91" spans="2:16" x14ac:dyDescent="0.3">
      <c r="P91" s="21"/>
    </row>
    <row r="92" spans="2:16" x14ac:dyDescent="0.3">
      <c r="P92" s="21"/>
    </row>
    <row r="93" spans="2:16" x14ac:dyDescent="0.3">
      <c r="P93" s="21"/>
    </row>
    <row r="94" spans="2:16" x14ac:dyDescent="0.3">
      <c r="P94" s="21"/>
    </row>
    <row r="95" spans="2:16" x14ac:dyDescent="0.3">
      <c r="P95" s="21"/>
    </row>
    <row r="96" spans="2:16" x14ac:dyDescent="0.3">
      <c r="P96" s="21"/>
    </row>
    <row r="97" spans="16:16" x14ac:dyDescent="0.3">
      <c r="P97" s="21"/>
    </row>
    <row r="98" spans="16:16" x14ac:dyDescent="0.3">
      <c r="P98" s="21"/>
    </row>
    <row r="99" spans="16:16" x14ac:dyDescent="0.3">
      <c r="P99" s="21"/>
    </row>
    <row r="100" spans="16:16" x14ac:dyDescent="0.3">
      <c r="P100" s="21"/>
    </row>
    <row r="101" spans="16:16" x14ac:dyDescent="0.3">
      <c r="P101" s="21"/>
    </row>
    <row r="102" spans="16:16" x14ac:dyDescent="0.3">
      <c r="P102" s="21"/>
    </row>
    <row r="103" spans="16:16" x14ac:dyDescent="0.3">
      <c r="P103" s="21"/>
    </row>
    <row r="104" spans="16:16" x14ac:dyDescent="0.3">
      <c r="P104" s="21"/>
    </row>
    <row r="105" spans="16:16" x14ac:dyDescent="0.3">
      <c r="P105" s="21"/>
    </row>
    <row r="106" spans="16:16" x14ac:dyDescent="0.3">
      <c r="P106" s="21"/>
    </row>
    <row r="107" spans="16:16" x14ac:dyDescent="0.3">
      <c r="P107" s="21"/>
    </row>
    <row r="108" spans="16:16" x14ac:dyDescent="0.3">
      <c r="P108" s="21"/>
    </row>
    <row r="109" spans="16:16" x14ac:dyDescent="0.3">
      <c r="P109" s="21"/>
    </row>
    <row r="110" spans="16:16" x14ac:dyDescent="0.3">
      <c r="P110" s="21"/>
    </row>
    <row r="111" spans="16:16" x14ac:dyDescent="0.3">
      <c r="P111" s="21"/>
    </row>
    <row r="112" spans="16:16" x14ac:dyDescent="0.3">
      <c r="P112" s="21"/>
    </row>
    <row r="113" spans="16:16" x14ac:dyDescent="0.3">
      <c r="P113" s="21"/>
    </row>
    <row r="114" spans="16:16" x14ac:dyDescent="0.3">
      <c r="P114" s="21"/>
    </row>
    <row r="115" spans="16:16" x14ac:dyDescent="0.3">
      <c r="P115" s="21"/>
    </row>
    <row r="116" spans="16:16" x14ac:dyDescent="0.3">
      <c r="P116" s="21"/>
    </row>
    <row r="117" spans="16:16" x14ac:dyDescent="0.3">
      <c r="P117" s="21"/>
    </row>
    <row r="118" spans="16:16" x14ac:dyDescent="0.3">
      <c r="P118" s="21"/>
    </row>
    <row r="119" spans="16:16" x14ac:dyDescent="0.3">
      <c r="P119" s="21"/>
    </row>
    <row r="120" spans="16:16" x14ac:dyDescent="0.3">
      <c r="P120" s="21"/>
    </row>
    <row r="121" spans="16:16" x14ac:dyDescent="0.3">
      <c r="P121" s="21"/>
    </row>
    <row r="122" spans="16:16" x14ac:dyDescent="0.3">
      <c r="P122" s="21"/>
    </row>
    <row r="123" spans="16:16" x14ac:dyDescent="0.3">
      <c r="P123" s="21"/>
    </row>
    <row r="124" spans="16:16" x14ac:dyDescent="0.3">
      <c r="P124" s="21"/>
    </row>
    <row r="125" spans="16:16" x14ac:dyDescent="0.3">
      <c r="P125" s="21"/>
    </row>
    <row r="126" spans="16:16" x14ac:dyDescent="0.3">
      <c r="P126" s="21"/>
    </row>
    <row r="127" spans="16:16" x14ac:dyDescent="0.3">
      <c r="P127" s="21"/>
    </row>
    <row r="128" spans="16:16" x14ac:dyDescent="0.3">
      <c r="P128" s="21"/>
    </row>
    <row r="129" spans="16:16" x14ac:dyDescent="0.3">
      <c r="P129" s="21"/>
    </row>
    <row r="130" spans="16:16" x14ac:dyDescent="0.3">
      <c r="P130" s="21"/>
    </row>
    <row r="131" spans="16:16" x14ac:dyDescent="0.3">
      <c r="P131" s="21"/>
    </row>
    <row r="132" spans="16:16" x14ac:dyDescent="0.3">
      <c r="P132" s="21"/>
    </row>
    <row r="133" spans="16:16" x14ac:dyDescent="0.3">
      <c r="P133" s="21"/>
    </row>
    <row r="134" spans="16:16" x14ac:dyDescent="0.3">
      <c r="P134" s="21"/>
    </row>
    <row r="135" spans="16:16" x14ac:dyDescent="0.3">
      <c r="P135" s="21"/>
    </row>
    <row r="136" spans="16:16" x14ac:dyDescent="0.3">
      <c r="P136" s="21"/>
    </row>
    <row r="137" spans="16:16" x14ac:dyDescent="0.3">
      <c r="P137" s="21"/>
    </row>
    <row r="138" spans="16:16" x14ac:dyDescent="0.3">
      <c r="P138" s="21"/>
    </row>
    <row r="139" spans="16:16" x14ac:dyDescent="0.3">
      <c r="P139" s="21"/>
    </row>
    <row r="140" spans="16:16" x14ac:dyDescent="0.3">
      <c r="P140" s="21"/>
    </row>
    <row r="141" spans="16:16" x14ac:dyDescent="0.3">
      <c r="P141" s="21"/>
    </row>
    <row r="142" spans="16:16" x14ac:dyDescent="0.3">
      <c r="P142" s="21"/>
    </row>
    <row r="143" spans="16:16" x14ac:dyDescent="0.3">
      <c r="P143" s="21"/>
    </row>
    <row r="144" spans="16:16" x14ac:dyDescent="0.3">
      <c r="P144" s="21"/>
    </row>
    <row r="145" spans="16:16" x14ac:dyDescent="0.3">
      <c r="P145" s="21"/>
    </row>
    <row r="146" spans="16:16" x14ac:dyDescent="0.3">
      <c r="P146" s="21"/>
    </row>
    <row r="147" spans="16:16" x14ac:dyDescent="0.3">
      <c r="P147" s="21"/>
    </row>
    <row r="148" spans="16:16" x14ac:dyDescent="0.3">
      <c r="P148" s="21"/>
    </row>
    <row r="149" spans="16:16" x14ac:dyDescent="0.3">
      <c r="P149" s="21"/>
    </row>
    <row r="150" spans="16:16" x14ac:dyDescent="0.3">
      <c r="P150" s="21"/>
    </row>
    <row r="151" spans="16:16" x14ac:dyDescent="0.3">
      <c r="P151" s="21"/>
    </row>
    <row r="152" spans="16:16" x14ac:dyDescent="0.3">
      <c r="P152" s="21"/>
    </row>
    <row r="153" spans="16:16" x14ac:dyDescent="0.3">
      <c r="P153" s="21"/>
    </row>
    <row r="154" spans="16:16" x14ac:dyDescent="0.3">
      <c r="P154" s="21"/>
    </row>
    <row r="155" spans="16:16" x14ac:dyDescent="0.3">
      <c r="P155" s="21"/>
    </row>
    <row r="156" spans="16:16" x14ac:dyDescent="0.3">
      <c r="P156" s="21"/>
    </row>
    <row r="157" spans="16:16" x14ac:dyDescent="0.3">
      <c r="P157" s="21"/>
    </row>
    <row r="158" spans="16:16" x14ac:dyDescent="0.3">
      <c r="P158" s="21"/>
    </row>
    <row r="159" spans="16:16" x14ac:dyDescent="0.3">
      <c r="P159" s="21"/>
    </row>
    <row r="160" spans="16:16" x14ac:dyDescent="0.3">
      <c r="P160" s="21"/>
    </row>
    <row r="161" spans="16:16" x14ac:dyDescent="0.3">
      <c r="P161" s="21"/>
    </row>
    <row r="162" spans="16:16" x14ac:dyDescent="0.3">
      <c r="P162" s="21"/>
    </row>
    <row r="163" spans="16:16" x14ac:dyDescent="0.3">
      <c r="P163" s="21"/>
    </row>
    <row r="164" spans="16:16" x14ac:dyDescent="0.3">
      <c r="P164" s="21"/>
    </row>
    <row r="165" spans="16:16" x14ac:dyDescent="0.3">
      <c r="P165" s="21"/>
    </row>
    <row r="166" spans="16:16" x14ac:dyDescent="0.3">
      <c r="P166" s="21"/>
    </row>
    <row r="167" spans="16:16" x14ac:dyDescent="0.3">
      <c r="P167" s="21"/>
    </row>
    <row r="168" spans="16:16" x14ac:dyDescent="0.3">
      <c r="P168" s="21"/>
    </row>
    <row r="169" spans="16:16" x14ac:dyDescent="0.3">
      <c r="P169" s="21"/>
    </row>
    <row r="170" spans="16:16" x14ac:dyDescent="0.3">
      <c r="P170" s="21"/>
    </row>
    <row r="171" spans="16:16" x14ac:dyDescent="0.3">
      <c r="P171" s="21"/>
    </row>
    <row r="172" spans="16:16" x14ac:dyDescent="0.3">
      <c r="P172" s="21"/>
    </row>
    <row r="173" spans="16:16" x14ac:dyDescent="0.3">
      <c r="P173" s="21"/>
    </row>
    <row r="174" spans="16:16" x14ac:dyDescent="0.3">
      <c r="P174" s="21"/>
    </row>
    <row r="175" spans="16:16" x14ac:dyDescent="0.3">
      <c r="P175" s="21"/>
    </row>
    <row r="176" spans="16:16" x14ac:dyDescent="0.3">
      <c r="P176" s="21"/>
    </row>
    <row r="177" spans="16:16" x14ac:dyDescent="0.3">
      <c r="P177" s="21"/>
    </row>
    <row r="178" spans="16:16" x14ac:dyDescent="0.3">
      <c r="P178" s="21"/>
    </row>
    <row r="179" spans="16:16" x14ac:dyDescent="0.3">
      <c r="P179" s="21"/>
    </row>
    <row r="180" spans="16:16" x14ac:dyDescent="0.3">
      <c r="P180" s="21"/>
    </row>
    <row r="181" spans="16:16" x14ac:dyDescent="0.3">
      <c r="P181" s="21"/>
    </row>
    <row r="182" spans="16:16" x14ac:dyDescent="0.3">
      <c r="P182" s="21"/>
    </row>
    <row r="183" spans="16:16" x14ac:dyDescent="0.3">
      <c r="P183" s="21"/>
    </row>
    <row r="184" spans="16:16" x14ac:dyDescent="0.3">
      <c r="P184" s="21"/>
    </row>
    <row r="185" spans="16:16" x14ac:dyDescent="0.3">
      <c r="P185" s="21"/>
    </row>
    <row r="186" spans="16:16" x14ac:dyDescent="0.3">
      <c r="P186" s="21"/>
    </row>
    <row r="187" spans="16:16" x14ac:dyDescent="0.3">
      <c r="P187" s="21"/>
    </row>
    <row r="188" spans="16:16" x14ac:dyDescent="0.3">
      <c r="P188" s="21"/>
    </row>
    <row r="189" spans="16:16" x14ac:dyDescent="0.3">
      <c r="P189" s="21"/>
    </row>
    <row r="190" spans="16:16" x14ac:dyDescent="0.3">
      <c r="P190" s="21"/>
    </row>
    <row r="191" spans="16:16" x14ac:dyDescent="0.3">
      <c r="P191" s="21"/>
    </row>
    <row r="192" spans="16:16" x14ac:dyDescent="0.3">
      <c r="P192" s="21"/>
    </row>
    <row r="193" spans="16:16" x14ac:dyDescent="0.3">
      <c r="P193" s="21"/>
    </row>
    <row r="194" spans="16:16" x14ac:dyDescent="0.3">
      <c r="P194" s="21"/>
    </row>
    <row r="195" spans="16:16" x14ac:dyDescent="0.3">
      <c r="P195" s="21"/>
    </row>
    <row r="196" spans="16:16" x14ac:dyDescent="0.3">
      <c r="P196" s="21"/>
    </row>
    <row r="197" spans="16:16" x14ac:dyDescent="0.3">
      <c r="P197" s="21"/>
    </row>
    <row r="198" spans="16:16" x14ac:dyDescent="0.3">
      <c r="P198" s="21"/>
    </row>
    <row r="199" spans="16:16" x14ac:dyDescent="0.3">
      <c r="P199" s="21"/>
    </row>
    <row r="200" spans="16:16" x14ac:dyDescent="0.3">
      <c r="P200" s="21"/>
    </row>
    <row r="201" spans="16:16" x14ac:dyDescent="0.3">
      <c r="P201" s="21"/>
    </row>
    <row r="202" spans="16:16" x14ac:dyDescent="0.3">
      <c r="P202" s="21"/>
    </row>
    <row r="203" spans="16:16" x14ac:dyDescent="0.3">
      <c r="P203" s="21"/>
    </row>
    <row r="204" spans="16:16" x14ac:dyDescent="0.3">
      <c r="P204" s="21"/>
    </row>
    <row r="205" spans="16:16" x14ac:dyDescent="0.3">
      <c r="P205" s="21"/>
    </row>
    <row r="206" spans="16:16" x14ac:dyDescent="0.3">
      <c r="P206" s="21"/>
    </row>
    <row r="207" spans="16:16" x14ac:dyDescent="0.3">
      <c r="P207" s="21"/>
    </row>
    <row r="208" spans="16:16" x14ac:dyDescent="0.3">
      <c r="P208" s="21"/>
    </row>
    <row r="209" spans="16:16" x14ac:dyDescent="0.3">
      <c r="P209" s="21"/>
    </row>
    <row r="210" spans="16:16" x14ac:dyDescent="0.3">
      <c r="P210" s="21"/>
    </row>
    <row r="211" spans="16:16" x14ac:dyDescent="0.3">
      <c r="P211" s="21"/>
    </row>
    <row r="212" spans="16:16" x14ac:dyDescent="0.3">
      <c r="P212" s="21"/>
    </row>
    <row r="213" spans="16:16" x14ac:dyDescent="0.3">
      <c r="P213" s="21"/>
    </row>
    <row r="214" spans="16:16" x14ac:dyDescent="0.3">
      <c r="P214" s="21"/>
    </row>
    <row r="215" spans="16:16" x14ac:dyDescent="0.3">
      <c r="P215" s="21"/>
    </row>
    <row r="216" spans="16:16" x14ac:dyDescent="0.3">
      <c r="P216" s="21"/>
    </row>
    <row r="217" spans="16:16" x14ac:dyDescent="0.3">
      <c r="P217" s="21"/>
    </row>
    <row r="218" spans="16:16" x14ac:dyDescent="0.3">
      <c r="P218" s="21"/>
    </row>
    <row r="219" spans="16:16" x14ac:dyDescent="0.3">
      <c r="P219" s="21"/>
    </row>
    <row r="220" spans="16:16" x14ac:dyDescent="0.3">
      <c r="P220" s="21"/>
    </row>
    <row r="221" spans="16:16" x14ac:dyDescent="0.3">
      <c r="P221" s="21"/>
    </row>
    <row r="222" spans="16:16" x14ac:dyDescent="0.3">
      <c r="P222" s="21"/>
    </row>
    <row r="223" spans="16:16" x14ac:dyDescent="0.3">
      <c r="P223" s="21"/>
    </row>
    <row r="224" spans="16:16" x14ac:dyDescent="0.3">
      <c r="P224" s="21"/>
    </row>
    <row r="225" spans="16:16" x14ac:dyDescent="0.3">
      <c r="P225" s="21"/>
    </row>
    <row r="226" spans="16:16" x14ac:dyDescent="0.3">
      <c r="P226" s="21"/>
    </row>
    <row r="227" spans="16:16" x14ac:dyDescent="0.3">
      <c r="P227" s="21"/>
    </row>
    <row r="228" spans="16:16" x14ac:dyDescent="0.3">
      <c r="P228" s="21"/>
    </row>
    <row r="229" spans="16:16" x14ac:dyDescent="0.3">
      <c r="P229" s="21"/>
    </row>
    <row r="230" spans="16:16" x14ac:dyDescent="0.3">
      <c r="P230" s="21"/>
    </row>
    <row r="231" spans="16:16" x14ac:dyDescent="0.3">
      <c r="P231" s="21"/>
    </row>
    <row r="232" spans="16:16" x14ac:dyDescent="0.3">
      <c r="P232" s="21"/>
    </row>
    <row r="233" spans="16:16" x14ac:dyDescent="0.3">
      <c r="P233" s="21"/>
    </row>
    <row r="234" spans="16:16" x14ac:dyDescent="0.3">
      <c r="P234" s="21"/>
    </row>
    <row r="235" spans="16:16" x14ac:dyDescent="0.3">
      <c r="P235" s="21"/>
    </row>
    <row r="236" spans="16:16" x14ac:dyDescent="0.3">
      <c r="P236" s="21"/>
    </row>
    <row r="237" spans="16:16" x14ac:dyDescent="0.3">
      <c r="P237" s="21"/>
    </row>
    <row r="238" spans="16:16" x14ac:dyDescent="0.3">
      <c r="P238" s="21"/>
    </row>
    <row r="239" spans="16:16" x14ac:dyDescent="0.3">
      <c r="P239" s="21"/>
    </row>
    <row r="240" spans="16:16" x14ac:dyDescent="0.3">
      <c r="P240" s="21"/>
    </row>
    <row r="241" spans="16:16" x14ac:dyDescent="0.3">
      <c r="P241" s="21"/>
    </row>
    <row r="242" spans="16:16" x14ac:dyDescent="0.3">
      <c r="P242" s="21"/>
    </row>
    <row r="243" spans="16:16" x14ac:dyDescent="0.3">
      <c r="P243" s="21"/>
    </row>
    <row r="244" spans="16:16" x14ac:dyDescent="0.3">
      <c r="P244" s="21"/>
    </row>
    <row r="245" spans="16:16" x14ac:dyDescent="0.3">
      <c r="P245" s="21"/>
    </row>
    <row r="246" spans="16:16" x14ac:dyDescent="0.3">
      <c r="P246" s="21"/>
    </row>
    <row r="247" spans="16:16" x14ac:dyDescent="0.3">
      <c r="P247" s="21"/>
    </row>
    <row r="248" spans="16:16" x14ac:dyDescent="0.3">
      <c r="P248" s="21"/>
    </row>
    <row r="249" spans="16:16" x14ac:dyDescent="0.3">
      <c r="P249" s="21"/>
    </row>
    <row r="250" spans="16:16" x14ac:dyDescent="0.3">
      <c r="P250" s="21"/>
    </row>
    <row r="251" spans="16:16" x14ac:dyDescent="0.3">
      <c r="P251" s="21"/>
    </row>
    <row r="252" spans="16:16" x14ac:dyDescent="0.3">
      <c r="P252" s="21"/>
    </row>
    <row r="253" spans="16:16" x14ac:dyDescent="0.3">
      <c r="P253" s="21"/>
    </row>
    <row r="254" spans="16:16" x14ac:dyDescent="0.3">
      <c r="P254" s="21"/>
    </row>
    <row r="255" spans="16:16" x14ac:dyDescent="0.3">
      <c r="P255" s="21"/>
    </row>
    <row r="256" spans="16:16" x14ac:dyDescent="0.3">
      <c r="P256" s="21"/>
    </row>
    <row r="257" spans="16:16" x14ac:dyDescent="0.3">
      <c r="P257" s="21"/>
    </row>
    <row r="258" spans="16:16" x14ac:dyDescent="0.3">
      <c r="P258" s="21"/>
    </row>
    <row r="259" spans="16:16" x14ac:dyDescent="0.3">
      <c r="P259" s="21"/>
    </row>
    <row r="260" spans="16:16" x14ac:dyDescent="0.3">
      <c r="P260" s="21"/>
    </row>
    <row r="261" spans="16:16" x14ac:dyDescent="0.3">
      <c r="P261" s="21"/>
    </row>
    <row r="262" spans="16:16" x14ac:dyDescent="0.3">
      <c r="P262" s="21"/>
    </row>
    <row r="263" spans="16:16" x14ac:dyDescent="0.3">
      <c r="P263" s="21"/>
    </row>
    <row r="264" spans="16:16" x14ac:dyDescent="0.3">
      <c r="P264" s="21"/>
    </row>
    <row r="265" spans="16:16" x14ac:dyDescent="0.3">
      <c r="P265" s="21"/>
    </row>
    <row r="266" spans="16:16" x14ac:dyDescent="0.3">
      <c r="P266" s="21"/>
    </row>
    <row r="267" spans="16:16" x14ac:dyDescent="0.3">
      <c r="P267" s="21"/>
    </row>
    <row r="268" spans="16:16" x14ac:dyDescent="0.3">
      <c r="P268" s="21"/>
    </row>
    <row r="269" spans="16:16" x14ac:dyDescent="0.3">
      <c r="P269" s="21"/>
    </row>
    <row r="270" spans="16:16" x14ac:dyDescent="0.3">
      <c r="P270" s="21"/>
    </row>
    <row r="271" spans="16:16" x14ac:dyDescent="0.3">
      <c r="P271" s="21"/>
    </row>
    <row r="272" spans="16:16" x14ac:dyDescent="0.3">
      <c r="P272" s="21"/>
    </row>
    <row r="273" spans="16:16" x14ac:dyDescent="0.3">
      <c r="P273" s="21"/>
    </row>
    <row r="274" spans="16:16" x14ac:dyDescent="0.3">
      <c r="P274" s="21"/>
    </row>
    <row r="275" spans="16:16" x14ac:dyDescent="0.3">
      <c r="P275" s="21"/>
    </row>
    <row r="276" spans="16:16" x14ac:dyDescent="0.3">
      <c r="P276" s="21"/>
    </row>
    <row r="277" spans="16:16" x14ac:dyDescent="0.3">
      <c r="P277" s="21"/>
    </row>
    <row r="278" spans="16:16" x14ac:dyDescent="0.3">
      <c r="P278" s="21"/>
    </row>
    <row r="279" spans="16:16" x14ac:dyDescent="0.3">
      <c r="P279" s="21"/>
    </row>
    <row r="280" spans="16:16" x14ac:dyDescent="0.3">
      <c r="P280" s="21"/>
    </row>
    <row r="281" spans="16:16" x14ac:dyDescent="0.3">
      <c r="P281" s="21"/>
    </row>
    <row r="282" spans="16:16" x14ac:dyDescent="0.3">
      <c r="P282" s="21"/>
    </row>
    <row r="283" spans="16:16" x14ac:dyDescent="0.3">
      <c r="P283" s="21"/>
    </row>
    <row r="284" spans="16:16" x14ac:dyDescent="0.3">
      <c r="P284" s="21"/>
    </row>
    <row r="285" spans="16:16" x14ac:dyDescent="0.3">
      <c r="P285" s="21"/>
    </row>
    <row r="286" spans="16:16" x14ac:dyDescent="0.3">
      <c r="P286" s="21"/>
    </row>
    <row r="287" spans="16:16" x14ac:dyDescent="0.3">
      <c r="P287" s="21"/>
    </row>
    <row r="288" spans="16:16" x14ac:dyDescent="0.3">
      <c r="P288" s="21"/>
    </row>
    <row r="289" spans="16:16" x14ac:dyDescent="0.3">
      <c r="P289" s="21"/>
    </row>
    <row r="290" spans="16:16" x14ac:dyDescent="0.3">
      <c r="P290" s="21"/>
    </row>
    <row r="291" spans="16:16" x14ac:dyDescent="0.3">
      <c r="P291" s="21"/>
    </row>
    <row r="292" spans="16:16" x14ac:dyDescent="0.3">
      <c r="P292" s="21"/>
    </row>
    <row r="293" spans="16:16" x14ac:dyDescent="0.3">
      <c r="P293" s="21"/>
    </row>
    <row r="294" spans="16:16" x14ac:dyDescent="0.3">
      <c r="P294" s="21"/>
    </row>
    <row r="295" spans="16:16" x14ac:dyDescent="0.3">
      <c r="P295" s="21"/>
    </row>
    <row r="296" spans="16:16" x14ac:dyDescent="0.3">
      <c r="P296" s="21"/>
    </row>
    <row r="297" spans="16:16" x14ac:dyDescent="0.3">
      <c r="P297" s="21"/>
    </row>
    <row r="298" spans="16:16" x14ac:dyDescent="0.3">
      <c r="P298" s="21"/>
    </row>
    <row r="299" spans="16:16" x14ac:dyDescent="0.3">
      <c r="P299" s="21"/>
    </row>
    <row r="300" spans="16:16" x14ac:dyDescent="0.3">
      <c r="P300" s="21"/>
    </row>
    <row r="301" spans="16:16" x14ac:dyDescent="0.3">
      <c r="P301" s="21"/>
    </row>
    <row r="302" spans="16:16" x14ac:dyDescent="0.3">
      <c r="P302" s="21"/>
    </row>
    <row r="303" spans="16:16" x14ac:dyDescent="0.3">
      <c r="P303" s="21"/>
    </row>
    <row r="304" spans="16:16" x14ac:dyDescent="0.3">
      <c r="P304" s="21"/>
    </row>
    <row r="305" spans="3:16" x14ac:dyDescent="0.3">
      <c r="P305" s="21"/>
    </row>
    <row r="306" spans="3:16" x14ac:dyDescent="0.3">
      <c r="P306" s="21"/>
    </row>
    <row r="307" spans="3:16" x14ac:dyDescent="0.3">
      <c r="P307" s="21"/>
    </row>
    <row r="308" spans="3:16" x14ac:dyDescent="0.3">
      <c r="P308" s="21"/>
    </row>
    <row r="309" spans="3:16" x14ac:dyDescent="0.3">
      <c r="P309" s="21"/>
    </row>
    <row r="310" spans="3:16" x14ac:dyDescent="0.3">
      <c r="P310" s="21"/>
    </row>
    <row r="311" spans="3:16" x14ac:dyDescent="0.3">
      <c r="P311" s="21"/>
    </row>
    <row r="312" spans="3:16" x14ac:dyDescent="0.3">
      <c r="C312" s="206">
        <v>6.6135911906364502</v>
      </c>
      <c r="G312" s="216">
        <v>0.92100000000000004</v>
      </c>
      <c r="H312" s="216">
        <v>0.374</v>
      </c>
      <c r="P312" s="21"/>
    </row>
    <row r="313" spans="3:16" x14ac:dyDescent="0.3">
      <c r="P313" s="21"/>
    </row>
    <row r="314" spans="3:16" x14ac:dyDescent="0.3">
      <c r="P314" s="21"/>
    </row>
    <row r="315" spans="3:16" x14ac:dyDescent="0.3">
      <c r="P315" s="21"/>
    </row>
    <row r="316" spans="3:16" x14ac:dyDescent="0.3">
      <c r="P316" s="21"/>
    </row>
    <row r="317" spans="3:16" x14ac:dyDescent="0.3">
      <c r="P317" s="21"/>
    </row>
    <row r="318" spans="3:16" x14ac:dyDescent="0.3">
      <c r="P318" s="21"/>
    </row>
    <row r="319" spans="3:16" x14ac:dyDescent="0.3">
      <c r="P319" s="21"/>
    </row>
    <row r="320" spans="3:16" x14ac:dyDescent="0.3">
      <c r="P320" s="21"/>
    </row>
    <row r="321" spans="16:16" x14ac:dyDescent="0.3">
      <c r="P321" s="21"/>
    </row>
    <row r="322" spans="16:16" x14ac:dyDescent="0.3">
      <c r="P322" s="21"/>
    </row>
    <row r="323" spans="16:16" x14ac:dyDescent="0.3">
      <c r="P323" s="21"/>
    </row>
    <row r="324" spans="16:16" x14ac:dyDescent="0.3">
      <c r="P324" s="21"/>
    </row>
    <row r="325" spans="16:16" x14ac:dyDescent="0.3">
      <c r="P325" s="21"/>
    </row>
    <row r="326" spans="16:16" x14ac:dyDescent="0.3">
      <c r="P326" s="21"/>
    </row>
    <row r="327" spans="16:16" x14ac:dyDescent="0.3">
      <c r="P327" s="21"/>
    </row>
    <row r="328" spans="16:16" x14ac:dyDescent="0.3">
      <c r="P328" s="21"/>
    </row>
    <row r="329" spans="16:16" x14ac:dyDescent="0.3">
      <c r="P329" s="21"/>
    </row>
    <row r="330" spans="16:16" x14ac:dyDescent="0.3">
      <c r="P330" s="21"/>
    </row>
    <row r="331" spans="16:16" x14ac:dyDescent="0.3">
      <c r="P331" s="21"/>
    </row>
    <row r="332" spans="16:16" x14ac:dyDescent="0.3">
      <c r="P332" s="21"/>
    </row>
    <row r="333" spans="16:16" x14ac:dyDescent="0.3">
      <c r="P333" s="21"/>
    </row>
    <row r="334" spans="16:16" x14ac:dyDescent="0.3">
      <c r="P334" s="21"/>
    </row>
    <row r="335" spans="16:16" x14ac:dyDescent="0.3">
      <c r="P335" s="21"/>
    </row>
    <row r="336" spans="16:16" x14ac:dyDescent="0.3">
      <c r="P336" s="21"/>
    </row>
    <row r="337" spans="16:16" x14ac:dyDescent="0.3">
      <c r="P337" s="21"/>
    </row>
    <row r="338" spans="16:16" x14ac:dyDescent="0.3">
      <c r="P338" s="21"/>
    </row>
    <row r="339" spans="16:16" x14ac:dyDescent="0.3">
      <c r="P339" s="21"/>
    </row>
    <row r="340" spans="16:16" x14ac:dyDescent="0.3">
      <c r="P340" s="21"/>
    </row>
    <row r="341" spans="16:16" x14ac:dyDescent="0.3">
      <c r="P341" s="21"/>
    </row>
    <row r="342" spans="16:16" x14ac:dyDescent="0.3">
      <c r="P342" s="21"/>
    </row>
    <row r="343" spans="16:16" x14ac:dyDescent="0.3">
      <c r="P343" s="21"/>
    </row>
    <row r="344" spans="16:16" x14ac:dyDescent="0.3">
      <c r="P344" s="21"/>
    </row>
    <row r="345" spans="16:16" x14ac:dyDescent="0.3">
      <c r="P345" s="21"/>
    </row>
    <row r="346" spans="16:16" x14ac:dyDescent="0.3">
      <c r="P346" s="21"/>
    </row>
    <row r="347" spans="16:16" x14ac:dyDescent="0.3">
      <c r="P347" s="21"/>
    </row>
    <row r="348" spans="16:16" x14ac:dyDescent="0.3">
      <c r="P348" s="21"/>
    </row>
    <row r="349" spans="16:16" x14ac:dyDescent="0.3">
      <c r="P349" s="21"/>
    </row>
    <row r="350" spans="16:16" x14ac:dyDescent="0.3">
      <c r="P350" s="21"/>
    </row>
    <row r="351" spans="16:16" x14ac:dyDescent="0.3">
      <c r="P351" s="21"/>
    </row>
    <row r="352" spans="16:16" x14ac:dyDescent="0.3">
      <c r="P352" s="21"/>
    </row>
    <row r="353" spans="16:16" x14ac:dyDescent="0.3">
      <c r="P353" s="21"/>
    </row>
    <row r="354" spans="16:16" x14ac:dyDescent="0.3">
      <c r="P354" s="21"/>
    </row>
    <row r="355" spans="16:16" x14ac:dyDescent="0.3">
      <c r="P355" s="21"/>
    </row>
    <row r="356" spans="16:16" x14ac:dyDescent="0.3">
      <c r="P356" s="21"/>
    </row>
    <row r="357" spans="16:16" x14ac:dyDescent="0.3">
      <c r="P357" s="21"/>
    </row>
    <row r="358" spans="16:16" x14ac:dyDescent="0.3">
      <c r="P358" s="21"/>
    </row>
    <row r="359" spans="16:16" x14ac:dyDescent="0.3">
      <c r="P359" s="21"/>
    </row>
    <row r="360" spans="16:16" x14ac:dyDescent="0.3">
      <c r="P360" s="21"/>
    </row>
    <row r="361" spans="16:16" x14ac:dyDescent="0.3">
      <c r="P361" s="21"/>
    </row>
    <row r="362" spans="16:16" x14ac:dyDescent="0.3">
      <c r="P362" s="21"/>
    </row>
    <row r="363" spans="16:16" x14ac:dyDescent="0.3">
      <c r="P363" s="21"/>
    </row>
    <row r="364" spans="16:16" x14ac:dyDescent="0.3">
      <c r="P364" s="21"/>
    </row>
    <row r="365" spans="16:16" x14ac:dyDescent="0.3">
      <c r="P365" s="21"/>
    </row>
    <row r="366" spans="16:16" x14ac:dyDescent="0.3">
      <c r="P366" s="21"/>
    </row>
    <row r="367" spans="16:16" x14ac:dyDescent="0.3">
      <c r="P367" s="21"/>
    </row>
    <row r="368" spans="16:16" x14ac:dyDescent="0.3">
      <c r="P368" s="21"/>
    </row>
    <row r="369" spans="16:16" x14ac:dyDescent="0.3">
      <c r="P369" s="21"/>
    </row>
    <row r="370" spans="16:16" x14ac:dyDescent="0.3">
      <c r="P370" s="21"/>
    </row>
    <row r="371" spans="16:16" x14ac:dyDescent="0.3">
      <c r="P371" s="21"/>
    </row>
    <row r="372" spans="16:16" x14ac:dyDescent="0.3">
      <c r="P372" s="21"/>
    </row>
    <row r="373" spans="16:16" x14ac:dyDescent="0.3">
      <c r="P373" s="21"/>
    </row>
    <row r="374" spans="16:16" x14ac:dyDescent="0.3">
      <c r="P374" s="21"/>
    </row>
    <row r="375" spans="16:16" x14ac:dyDescent="0.3">
      <c r="P375" s="21"/>
    </row>
    <row r="376" spans="16:16" x14ac:dyDescent="0.3">
      <c r="P376" s="21"/>
    </row>
    <row r="377" spans="16:16" x14ac:dyDescent="0.3">
      <c r="P377" s="21"/>
    </row>
    <row r="378" spans="16:16" x14ac:dyDescent="0.3">
      <c r="P378" s="21"/>
    </row>
    <row r="379" spans="16:16" x14ac:dyDescent="0.3">
      <c r="P379" s="21"/>
    </row>
    <row r="380" spans="16:16" x14ac:dyDescent="0.3">
      <c r="P380" s="21"/>
    </row>
    <row r="381" spans="16:16" x14ac:dyDescent="0.3">
      <c r="P381" s="21"/>
    </row>
    <row r="382" spans="16:16" x14ac:dyDescent="0.3">
      <c r="P382" s="21"/>
    </row>
    <row r="383" spans="16:16" x14ac:dyDescent="0.3">
      <c r="P383" s="21"/>
    </row>
    <row r="384" spans="16:16" x14ac:dyDescent="0.3">
      <c r="P384" s="21"/>
    </row>
    <row r="385" spans="16:16" x14ac:dyDescent="0.3">
      <c r="P385" s="21"/>
    </row>
    <row r="386" spans="16:16" x14ac:dyDescent="0.3">
      <c r="P386" s="21"/>
    </row>
    <row r="387" spans="16:16" x14ac:dyDescent="0.3">
      <c r="P387" s="21"/>
    </row>
    <row r="388" spans="16:16" x14ac:dyDescent="0.3">
      <c r="P388" s="21"/>
    </row>
    <row r="389" spans="16:16" x14ac:dyDescent="0.3">
      <c r="P389" s="21"/>
    </row>
    <row r="390" spans="16:16" x14ac:dyDescent="0.3">
      <c r="P390" s="21"/>
    </row>
    <row r="391" spans="16:16" x14ac:dyDescent="0.3">
      <c r="P391" s="21"/>
    </row>
    <row r="392" spans="16:16" x14ac:dyDescent="0.3">
      <c r="P392" s="21"/>
    </row>
    <row r="393" spans="16:16" x14ac:dyDescent="0.3">
      <c r="P393" s="21"/>
    </row>
    <row r="394" spans="16:16" x14ac:dyDescent="0.3">
      <c r="P394" s="21"/>
    </row>
    <row r="395" spans="16:16" x14ac:dyDescent="0.3">
      <c r="P395" s="21"/>
    </row>
    <row r="396" spans="16:16" x14ac:dyDescent="0.3">
      <c r="P396" s="21"/>
    </row>
    <row r="397" spans="16:16" x14ac:dyDescent="0.3">
      <c r="P397" s="21"/>
    </row>
    <row r="398" spans="16:16" x14ac:dyDescent="0.3">
      <c r="P398" s="21"/>
    </row>
    <row r="399" spans="16:16" x14ac:dyDescent="0.3">
      <c r="P399" s="21"/>
    </row>
    <row r="400" spans="16:16" x14ac:dyDescent="0.3">
      <c r="P400" s="21"/>
    </row>
    <row r="401" spans="16:16" x14ac:dyDescent="0.3">
      <c r="P401" s="21"/>
    </row>
    <row r="402" spans="16:16" x14ac:dyDescent="0.3">
      <c r="P402" s="21"/>
    </row>
    <row r="403" spans="16:16" x14ac:dyDescent="0.3">
      <c r="P403" s="21"/>
    </row>
    <row r="404" spans="16:16" x14ac:dyDescent="0.3">
      <c r="P404" s="21"/>
    </row>
    <row r="405" spans="16:16" x14ac:dyDescent="0.3">
      <c r="P405" s="21"/>
    </row>
    <row r="406" spans="16:16" x14ac:dyDescent="0.3">
      <c r="P406" s="21"/>
    </row>
    <row r="407" spans="16:16" x14ac:dyDescent="0.3">
      <c r="P407" s="21"/>
    </row>
    <row r="408" spans="16:16" x14ac:dyDescent="0.3">
      <c r="P408" s="21"/>
    </row>
    <row r="409" spans="16:16" x14ac:dyDescent="0.3">
      <c r="P409" s="21"/>
    </row>
    <row r="410" spans="16:16" x14ac:dyDescent="0.3">
      <c r="P410" s="21"/>
    </row>
    <row r="411" spans="16:16" x14ac:dyDescent="0.3">
      <c r="P411" s="21"/>
    </row>
    <row r="412" spans="16:16" x14ac:dyDescent="0.3">
      <c r="P412" s="21"/>
    </row>
    <row r="413" spans="16:16" x14ac:dyDescent="0.3">
      <c r="P413" s="21"/>
    </row>
    <row r="414" spans="16:16" x14ac:dyDescent="0.3">
      <c r="P414" s="21"/>
    </row>
    <row r="415" spans="16:16" x14ac:dyDescent="0.3">
      <c r="P415" s="21"/>
    </row>
    <row r="416" spans="16:16" x14ac:dyDescent="0.3">
      <c r="P416" s="21"/>
    </row>
    <row r="417" spans="16:16" x14ac:dyDescent="0.3">
      <c r="P417" s="21"/>
    </row>
    <row r="418" spans="16:16" x14ac:dyDescent="0.3">
      <c r="P418" s="21"/>
    </row>
    <row r="419" spans="16:16" x14ac:dyDescent="0.3">
      <c r="P419" s="21"/>
    </row>
    <row r="420" spans="16:16" x14ac:dyDescent="0.3">
      <c r="P420" s="21"/>
    </row>
    <row r="421" spans="16:16" x14ac:dyDescent="0.3">
      <c r="P421" s="21"/>
    </row>
    <row r="422" spans="16:16" x14ac:dyDescent="0.3">
      <c r="P422" s="21"/>
    </row>
    <row r="423" spans="16:16" x14ac:dyDescent="0.3">
      <c r="P423" s="21"/>
    </row>
    <row r="424" spans="16:16" x14ac:dyDescent="0.3">
      <c r="P424" s="21"/>
    </row>
    <row r="425" spans="16:16" x14ac:dyDescent="0.3">
      <c r="P425" s="21"/>
    </row>
    <row r="426" spans="16:16" x14ac:dyDescent="0.3">
      <c r="P426" s="21"/>
    </row>
    <row r="427" spans="16:16" x14ac:dyDescent="0.3">
      <c r="P427" s="21"/>
    </row>
    <row r="428" spans="16:16" x14ac:dyDescent="0.3">
      <c r="P428" s="21"/>
    </row>
    <row r="429" spans="16:16" x14ac:dyDescent="0.3">
      <c r="P429" s="21"/>
    </row>
    <row r="430" spans="16:16" x14ac:dyDescent="0.3">
      <c r="P430" s="21"/>
    </row>
    <row r="431" spans="16:16" x14ac:dyDescent="0.3">
      <c r="P431" s="21"/>
    </row>
    <row r="432" spans="16:16" x14ac:dyDescent="0.3">
      <c r="P432" s="21"/>
    </row>
    <row r="433" spans="16:16" x14ac:dyDescent="0.3">
      <c r="P433" s="21"/>
    </row>
    <row r="434" spans="16:16" x14ac:dyDescent="0.3">
      <c r="P434" s="21"/>
    </row>
    <row r="435" spans="16:16" x14ac:dyDescent="0.3">
      <c r="P435" s="21"/>
    </row>
    <row r="436" spans="16:16" x14ac:dyDescent="0.3">
      <c r="P436" s="21"/>
    </row>
    <row r="437" spans="16:16" x14ac:dyDescent="0.3">
      <c r="P437" s="21"/>
    </row>
    <row r="438" spans="16:16" x14ac:dyDescent="0.3">
      <c r="P438" s="21"/>
    </row>
    <row r="439" spans="16:16" x14ac:dyDescent="0.3">
      <c r="P439" s="21"/>
    </row>
    <row r="440" spans="16:16" x14ac:dyDescent="0.3">
      <c r="P440" s="21"/>
    </row>
    <row r="441" spans="16:16" x14ac:dyDescent="0.3">
      <c r="P441" s="21"/>
    </row>
    <row r="442" spans="16:16" x14ac:dyDescent="0.3">
      <c r="P442" s="21"/>
    </row>
    <row r="443" spans="16:16" x14ac:dyDescent="0.3">
      <c r="P443" s="21"/>
    </row>
    <row r="444" spans="16:16" x14ac:dyDescent="0.3">
      <c r="P444" s="21"/>
    </row>
    <row r="445" spans="16:16" x14ac:dyDescent="0.3">
      <c r="P445" s="21"/>
    </row>
    <row r="446" spans="16:16" x14ac:dyDescent="0.3">
      <c r="P446" s="21"/>
    </row>
    <row r="447" spans="16:16" x14ac:dyDescent="0.3">
      <c r="P447" s="21"/>
    </row>
    <row r="448" spans="16:16" x14ac:dyDescent="0.3">
      <c r="P448" s="21"/>
    </row>
    <row r="449" spans="16:16" x14ac:dyDescent="0.3">
      <c r="P449" s="21"/>
    </row>
    <row r="450" spans="16:16" x14ac:dyDescent="0.3">
      <c r="P450" s="21"/>
    </row>
    <row r="451" spans="16:16" x14ac:dyDescent="0.3">
      <c r="P451" s="21"/>
    </row>
    <row r="452" spans="16:16" x14ac:dyDescent="0.3">
      <c r="P452" s="21"/>
    </row>
    <row r="453" spans="16:16" x14ac:dyDescent="0.3">
      <c r="P453" s="21"/>
    </row>
    <row r="454" spans="16:16" x14ac:dyDescent="0.3">
      <c r="P454" s="21"/>
    </row>
    <row r="455" spans="16:16" x14ac:dyDescent="0.3">
      <c r="P455" s="21"/>
    </row>
    <row r="456" spans="16:16" x14ac:dyDescent="0.3">
      <c r="P456" s="21"/>
    </row>
    <row r="457" spans="16:16" x14ac:dyDescent="0.3">
      <c r="P457" s="21"/>
    </row>
    <row r="458" spans="16:16" x14ac:dyDescent="0.3">
      <c r="P458" s="21"/>
    </row>
    <row r="459" spans="16:16" x14ac:dyDescent="0.3">
      <c r="P459" s="21"/>
    </row>
    <row r="460" spans="16:16" x14ac:dyDescent="0.3">
      <c r="P460" s="21"/>
    </row>
    <row r="461" spans="16:16" x14ac:dyDescent="0.3">
      <c r="P461" s="21"/>
    </row>
    <row r="462" spans="16:16" x14ac:dyDescent="0.3">
      <c r="P462" s="21"/>
    </row>
    <row r="463" spans="16:16" x14ac:dyDescent="0.3">
      <c r="P463" s="21"/>
    </row>
    <row r="464" spans="16:16" x14ac:dyDescent="0.3">
      <c r="P464" s="21"/>
    </row>
    <row r="465" spans="16:16" x14ac:dyDescent="0.3">
      <c r="P465" s="21"/>
    </row>
    <row r="466" spans="16:16" x14ac:dyDescent="0.3">
      <c r="P466" s="21"/>
    </row>
    <row r="467" spans="16:16" x14ac:dyDescent="0.3">
      <c r="P467" s="21"/>
    </row>
    <row r="468" spans="16:16" x14ac:dyDescent="0.3">
      <c r="P468" s="21"/>
    </row>
    <row r="469" spans="16:16" x14ac:dyDescent="0.3">
      <c r="P469" s="21"/>
    </row>
    <row r="470" spans="16:16" x14ac:dyDescent="0.3">
      <c r="P470" s="21"/>
    </row>
    <row r="471" spans="16:16" x14ac:dyDescent="0.3">
      <c r="P471" s="21"/>
    </row>
    <row r="472" spans="16:16" x14ac:dyDescent="0.3">
      <c r="P472" s="21"/>
    </row>
    <row r="473" spans="16:16" x14ac:dyDescent="0.3">
      <c r="P473" s="21"/>
    </row>
    <row r="474" spans="16:16" x14ac:dyDescent="0.3">
      <c r="P474" s="21"/>
    </row>
    <row r="475" spans="16:16" x14ac:dyDescent="0.3">
      <c r="P475" s="21"/>
    </row>
    <row r="476" spans="16:16" x14ac:dyDescent="0.3">
      <c r="P476" s="21"/>
    </row>
    <row r="477" spans="16:16" x14ac:dyDescent="0.3">
      <c r="P477" s="21"/>
    </row>
    <row r="478" spans="16:16" x14ac:dyDescent="0.3">
      <c r="P478" s="21"/>
    </row>
    <row r="479" spans="16:16" x14ac:dyDescent="0.3">
      <c r="P479" s="21"/>
    </row>
    <row r="480" spans="16:16" x14ac:dyDescent="0.3">
      <c r="P480" s="21"/>
    </row>
    <row r="481" spans="16:16" x14ac:dyDescent="0.3">
      <c r="P481" s="21"/>
    </row>
    <row r="482" spans="16:16" x14ac:dyDescent="0.3">
      <c r="P482" s="21"/>
    </row>
    <row r="483" spans="16:16" x14ac:dyDescent="0.3">
      <c r="P483" s="21"/>
    </row>
    <row r="484" spans="16:16" x14ac:dyDescent="0.3">
      <c r="P484" s="21"/>
    </row>
    <row r="485" spans="16:16" x14ac:dyDescent="0.3">
      <c r="P485" s="21"/>
    </row>
    <row r="486" spans="16:16" x14ac:dyDescent="0.3">
      <c r="P486" s="21"/>
    </row>
    <row r="487" spans="16:16" x14ac:dyDescent="0.3">
      <c r="P487" s="21"/>
    </row>
    <row r="488" spans="16:16" x14ac:dyDescent="0.3">
      <c r="P488" s="21"/>
    </row>
    <row r="489" spans="16:16" x14ac:dyDescent="0.3">
      <c r="P489" s="21"/>
    </row>
    <row r="490" spans="16:16" x14ac:dyDescent="0.3">
      <c r="P490" s="21"/>
    </row>
    <row r="491" spans="16:16" x14ac:dyDescent="0.3">
      <c r="P491" s="21"/>
    </row>
    <row r="492" spans="16:16" x14ac:dyDescent="0.3">
      <c r="P492" s="21"/>
    </row>
    <row r="493" spans="16:16" x14ac:dyDescent="0.3">
      <c r="P493" s="21"/>
    </row>
    <row r="494" spans="16:16" x14ac:dyDescent="0.3">
      <c r="P494" s="21"/>
    </row>
    <row r="495" spans="16:16" x14ac:dyDescent="0.3">
      <c r="P495" s="21"/>
    </row>
    <row r="496" spans="16:16" x14ac:dyDescent="0.3">
      <c r="P496" s="21"/>
    </row>
    <row r="497" spans="16:16" x14ac:dyDescent="0.3">
      <c r="P497" s="21"/>
    </row>
    <row r="498" spans="16:16" x14ac:dyDescent="0.3">
      <c r="P498" s="21"/>
    </row>
    <row r="499" spans="16:16" x14ac:dyDescent="0.3">
      <c r="P499" s="21"/>
    </row>
    <row r="500" spans="16:16" x14ac:dyDescent="0.3">
      <c r="P500" s="21"/>
    </row>
    <row r="501" spans="16:16" x14ac:dyDescent="0.3">
      <c r="P501" s="21"/>
    </row>
    <row r="502" spans="16:16" x14ac:dyDescent="0.3">
      <c r="P502" s="21"/>
    </row>
    <row r="503" spans="16:16" x14ac:dyDescent="0.3">
      <c r="P503" s="21"/>
    </row>
    <row r="504" spans="16:16" x14ac:dyDescent="0.3">
      <c r="P504" s="21"/>
    </row>
    <row r="505" spans="16:16" x14ac:dyDescent="0.3">
      <c r="P505" s="21"/>
    </row>
    <row r="506" spans="16:16" x14ac:dyDescent="0.3">
      <c r="P506" s="21"/>
    </row>
    <row r="507" spans="16:16" x14ac:dyDescent="0.3">
      <c r="P507" s="21"/>
    </row>
    <row r="508" spans="16:16" x14ac:dyDescent="0.3">
      <c r="P508" s="21"/>
    </row>
    <row r="509" spans="16:16" x14ac:dyDescent="0.3">
      <c r="P509" s="21"/>
    </row>
    <row r="510" spans="16:16" x14ac:dyDescent="0.3">
      <c r="P510" s="21"/>
    </row>
    <row r="511" spans="16:16" x14ac:dyDescent="0.3">
      <c r="P511" s="21"/>
    </row>
    <row r="512" spans="16:16" x14ac:dyDescent="0.3">
      <c r="P512" s="21"/>
    </row>
    <row r="513" spans="16:16" x14ac:dyDescent="0.3">
      <c r="P513" s="21"/>
    </row>
    <row r="514" spans="16:16" x14ac:dyDescent="0.3">
      <c r="P514" s="21"/>
    </row>
    <row r="515" spans="16:16" x14ac:dyDescent="0.3">
      <c r="P515" s="21"/>
    </row>
    <row r="516" spans="16:16" x14ac:dyDescent="0.3">
      <c r="P516" s="21"/>
    </row>
    <row r="517" spans="16:16" x14ac:dyDescent="0.3">
      <c r="P517" s="21"/>
    </row>
    <row r="518" spans="16:16" x14ac:dyDescent="0.3">
      <c r="P518" s="21"/>
    </row>
    <row r="519" spans="16:16" x14ac:dyDescent="0.3">
      <c r="P519" s="21"/>
    </row>
    <row r="520" spans="16:16" x14ac:dyDescent="0.3">
      <c r="P520" s="21"/>
    </row>
    <row r="521" spans="16:16" x14ac:dyDescent="0.3">
      <c r="P521" s="21"/>
    </row>
    <row r="522" spans="16:16" x14ac:dyDescent="0.3">
      <c r="P522" s="21"/>
    </row>
    <row r="523" spans="16:16" x14ac:dyDescent="0.3">
      <c r="P523" s="21"/>
    </row>
    <row r="524" spans="16:16" x14ac:dyDescent="0.3">
      <c r="P524" s="21"/>
    </row>
    <row r="525" spans="16:16" x14ac:dyDescent="0.3">
      <c r="P525" s="21"/>
    </row>
    <row r="526" spans="16:16" x14ac:dyDescent="0.3">
      <c r="P526" s="21"/>
    </row>
    <row r="527" spans="16:16" x14ac:dyDescent="0.3">
      <c r="P527" s="21"/>
    </row>
    <row r="528" spans="16:16" x14ac:dyDescent="0.3">
      <c r="P528" s="21"/>
    </row>
    <row r="529" spans="16:16" x14ac:dyDescent="0.3">
      <c r="P529" s="21"/>
    </row>
    <row r="530" spans="16:16" x14ac:dyDescent="0.3">
      <c r="P530" s="21"/>
    </row>
    <row r="531" spans="16:16" x14ac:dyDescent="0.3">
      <c r="P531" s="21"/>
    </row>
    <row r="532" spans="16:16" x14ac:dyDescent="0.3">
      <c r="P532" s="21"/>
    </row>
    <row r="533" spans="16:16" x14ac:dyDescent="0.3">
      <c r="P533" s="21"/>
    </row>
    <row r="534" spans="16:16" x14ac:dyDescent="0.3">
      <c r="P534" s="21"/>
    </row>
    <row r="535" spans="16:16" x14ac:dyDescent="0.3">
      <c r="P535" s="21"/>
    </row>
    <row r="536" spans="16:16" x14ac:dyDescent="0.3">
      <c r="P536" s="21"/>
    </row>
    <row r="537" spans="16:16" x14ac:dyDescent="0.3">
      <c r="P537" s="21"/>
    </row>
    <row r="538" spans="16:16" x14ac:dyDescent="0.3">
      <c r="P538" s="21"/>
    </row>
    <row r="539" spans="16:16" x14ac:dyDescent="0.3">
      <c r="P539" s="21"/>
    </row>
    <row r="540" spans="16:16" x14ac:dyDescent="0.3">
      <c r="P540" s="21"/>
    </row>
    <row r="541" spans="16:16" x14ac:dyDescent="0.3">
      <c r="P541" s="21"/>
    </row>
    <row r="542" spans="16:16" x14ac:dyDescent="0.3">
      <c r="P542" s="21"/>
    </row>
    <row r="543" spans="16:16" x14ac:dyDescent="0.3">
      <c r="P543" s="21"/>
    </row>
    <row r="544" spans="16:16" x14ac:dyDescent="0.3">
      <c r="P544" s="21"/>
    </row>
    <row r="545" spans="16:16" x14ac:dyDescent="0.3">
      <c r="P545" s="21"/>
    </row>
    <row r="546" spans="16:16" x14ac:dyDescent="0.3">
      <c r="P546" s="21"/>
    </row>
    <row r="547" spans="16:16" x14ac:dyDescent="0.3">
      <c r="P547" s="21"/>
    </row>
    <row r="548" spans="16:16" x14ac:dyDescent="0.3">
      <c r="P548" s="21"/>
    </row>
    <row r="549" spans="16:16" x14ac:dyDescent="0.3">
      <c r="P549" s="21"/>
    </row>
    <row r="550" spans="16:16" x14ac:dyDescent="0.3">
      <c r="P550" s="21"/>
    </row>
    <row r="551" spans="16:16" x14ac:dyDescent="0.3">
      <c r="P551" s="21"/>
    </row>
    <row r="552" spans="16:16" x14ac:dyDescent="0.3">
      <c r="P552" s="21"/>
    </row>
    <row r="553" spans="16:16" x14ac:dyDescent="0.3">
      <c r="P553" s="21"/>
    </row>
    <row r="554" spans="16:16" x14ac:dyDescent="0.3">
      <c r="P554" s="21"/>
    </row>
    <row r="555" spans="16:16" x14ac:dyDescent="0.3">
      <c r="P555" s="21"/>
    </row>
    <row r="556" spans="16:16" x14ac:dyDescent="0.3">
      <c r="P556" s="21"/>
    </row>
    <row r="557" spans="16:16" x14ac:dyDescent="0.3">
      <c r="P557" s="21"/>
    </row>
    <row r="558" spans="16:16" x14ac:dyDescent="0.3">
      <c r="P558" s="21"/>
    </row>
    <row r="559" spans="16:16" x14ac:dyDescent="0.3">
      <c r="P559" s="21"/>
    </row>
    <row r="560" spans="16:16" x14ac:dyDescent="0.3">
      <c r="P560" s="21"/>
    </row>
    <row r="561" spans="16:16" x14ac:dyDescent="0.3">
      <c r="P561" s="21"/>
    </row>
    <row r="562" spans="16:16" x14ac:dyDescent="0.3">
      <c r="P562" s="21"/>
    </row>
    <row r="563" spans="16:16" x14ac:dyDescent="0.3">
      <c r="P563" s="21"/>
    </row>
    <row r="564" spans="16:16" x14ac:dyDescent="0.3">
      <c r="P564" s="21"/>
    </row>
    <row r="565" spans="16:16" x14ac:dyDescent="0.3">
      <c r="P565" s="21"/>
    </row>
    <row r="566" spans="16:16" x14ac:dyDescent="0.3">
      <c r="P566" s="21"/>
    </row>
    <row r="567" spans="16:16" x14ac:dyDescent="0.3">
      <c r="P567" s="21"/>
    </row>
    <row r="568" spans="16:16" x14ac:dyDescent="0.3">
      <c r="P568" s="21"/>
    </row>
    <row r="569" spans="16:16" x14ac:dyDescent="0.3">
      <c r="P569" s="21"/>
    </row>
    <row r="570" spans="16:16" x14ac:dyDescent="0.3">
      <c r="P570" s="21"/>
    </row>
    <row r="571" spans="16:16" x14ac:dyDescent="0.3">
      <c r="P571" s="21"/>
    </row>
    <row r="572" spans="16:16" x14ac:dyDescent="0.3">
      <c r="P572" s="21"/>
    </row>
    <row r="573" spans="16:16" x14ac:dyDescent="0.3">
      <c r="P573" s="21"/>
    </row>
    <row r="574" spans="16:16" x14ac:dyDescent="0.3">
      <c r="P574" s="21"/>
    </row>
    <row r="575" spans="16:16" x14ac:dyDescent="0.3">
      <c r="P575" s="21"/>
    </row>
    <row r="576" spans="16:16" x14ac:dyDescent="0.3">
      <c r="P576" s="21"/>
    </row>
    <row r="577" spans="16:16" x14ac:dyDescent="0.3">
      <c r="P577" s="21"/>
    </row>
    <row r="578" spans="16:16" x14ac:dyDescent="0.3">
      <c r="P578" s="21"/>
    </row>
    <row r="579" spans="16:16" x14ac:dyDescent="0.3">
      <c r="P579" s="21"/>
    </row>
    <row r="580" spans="16:16" x14ac:dyDescent="0.3">
      <c r="P580" s="21"/>
    </row>
    <row r="581" spans="16:16" x14ac:dyDescent="0.3">
      <c r="P581" s="21"/>
    </row>
    <row r="582" spans="16:16" x14ac:dyDescent="0.3">
      <c r="P582" s="21"/>
    </row>
    <row r="583" spans="16:16" x14ac:dyDescent="0.3">
      <c r="P583" s="21"/>
    </row>
    <row r="584" spans="16:16" x14ac:dyDescent="0.3">
      <c r="P584" s="21"/>
    </row>
    <row r="585" spans="16:16" x14ac:dyDescent="0.3">
      <c r="P585" s="21"/>
    </row>
    <row r="586" spans="16:16" x14ac:dyDescent="0.3">
      <c r="P586" s="21"/>
    </row>
    <row r="587" spans="16:16" x14ac:dyDescent="0.3">
      <c r="P587" s="21"/>
    </row>
    <row r="588" spans="16:16" x14ac:dyDescent="0.3">
      <c r="P588" s="21"/>
    </row>
    <row r="589" spans="16:16" x14ac:dyDescent="0.3">
      <c r="P589" s="21"/>
    </row>
    <row r="590" spans="16:16" x14ac:dyDescent="0.3">
      <c r="P590" s="21"/>
    </row>
    <row r="591" spans="16:16" x14ac:dyDescent="0.3">
      <c r="P591" s="21"/>
    </row>
    <row r="592" spans="16:16" x14ac:dyDescent="0.3">
      <c r="P592" s="21"/>
    </row>
    <row r="593" spans="16:16" x14ac:dyDescent="0.3">
      <c r="P593" s="21"/>
    </row>
    <row r="594" spans="16:16" x14ac:dyDescent="0.3">
      <c r="P594" s="21"/>
    </row>
    <row r="595" spans="16:16" x14ac:dyDescent="0.3">
      <c r="P595" s="21"/>
    </row>
    <row r="596" spans="16:16" x14ac:dyDescent="0.3">
      <c r="P596" s="21"/>
    </row>
    <row r="597" spans="16:16" x14ac:dyDescent="0.3">
      <c r="P597" s="21"/>
    </row>
    <row r="598" spans="16:16" x14ac:dyDescent="0.3">
      <c r="P598" s="21"/>
    </row>
    <row r="599" spans="16:16" x14ac:dyDescent="0.3">
      <c r="P599" s="21"/>
    </row>
    <row r="600" spans="16:16" x14ac:dyDescent="0.3">
      <c r="P600" s="21"/>
    </row>
    <row r="601" spans="16:16" x14ac:dyDescent="0.3">
      <c r="P601" s="21"/>
    </row>
    <row r="602" spans="16:16" x14ac:dyDescent="0.3">
      <c r="P602" s="21"/>
    </row>
    <row r="603" spans="16:16" x14ac:dyDescent="0.3">
      <c r="P603" s="21"/>
    </row>
    <row r="604" spans="16:16" x14ac:dyDescent="0.3">
      <c r="P604" s="21"/>
    </row>
    <row r="605" spans="16:16" x14ac:dyDescent="0.3">
      <c r="P605" s="21"/>
    </row>
    <row r="606" spans="16:16" x14ac:dyDescent="0.3">
      <c r="P606" s="21"/>
    </row>
    <row r="607" spans="16:16" x14ac:dyDescent="0.3">
      <c r="P607" s="21"/>
    </row>
    <row r="608" spans="16:16" x14ac:dyDescent="0.3">
      <c r="P608" s="21"/>
    </row>
    <row r="609" spans="16:16" x14ac:dyDescent="0.3">
      <c r="P609" s="21"/>
    </row>
    <row r="610" spans="16:16" x14ac:dyDescent="0.3">
      <c r="P610" s="21"/>
    </row>
    <row r="611" spans="16:16" x14ac:dyDescent="0.3">
      <c r="P611" s="21"/>
    </row>
    <row r="612" spans="16:16" x14ac:dyDescent="0.3">
      <c r="P612" s="21"/>
    </row>
    <row r="613" spans="16:16" x14ac:dyDescent="0.3">
      <c r="P613" s="21"/>
    </row>
    <row r="614" spans="16:16" x14ac:dyDescent="0.3">
      <c r="P614" s="21"/>
    </row>
    <row r="615" spans="16:16" x14ac:dyDescent="0.3">
      <c r="P615" s="21"/>
    </row>
    <row r="616" spans="16:16" x14ac:dyDescent="0.3">
      <c r="P616" s="21"/>
    </row>
    <row r="617" spans="16:16" x14ac:dyDescent="0.3">
      <c r="P617" s="21"/>
    </row>
    <row r="618" spans="16:16" x14ac:dyDescent="0.3">
      <c r="P618" s="21"/>
    </row>
    <row r="619" spans="16:16" x14ac:dyDescent="0.3">
      <c r="P619" s="21"/>
    </row>
    <row r="620" spans="16:16" x14ac:dyDescent="0.3">
      <c r="P620" s="21"/>
    </row>
    <row r="621" spans="16:16" x14ac:dyDescent="0.3">
      <c r="P621" s="21"/>
    </row>
    <row r="622" spans="16:16" x14ac:dyDescent="0.3">
      <c r="P622" s="21"/>
    </row>
    <row r="623" spans="16:16" x14ac:dyDescent="0.3">
      <c r="P623" s="21"/>
    </row>
    <row r="624" spans="16:16" x14ac:dyDescent="0.3">
      <c r="P624" s="21"/>
    </row>
    <row r="625" spans="16:16" x14ac:dyDescent="0.3">
      <c r="P625" s="21"/>
    </row>
    <row r="626" spans="16:16" x14ac:dyDescent="0.3">
      <c r="P626" s="21"/>
    </row>
    <row r="627" spans="16:16" x14ac:dyDescent="0.3">
      <c r="P627" s="21"/>
    </row>
    <row r="628" spans="16:16" x14ac:dyDescent="0.3">
      <c r="P628" s="21"/>
    </row>
    <row r="629" spans="16:16" x14ac:dyDescent="0.3">
      <c r="P629" s="21"/>
    </row>
    <row r="630" spans="16:16" x14ac:dyDescent="0.3">
      <c r="P630" s="21"/>
    </row>
    <row r="631" spans="16:16" x14ac:dyDescent="0.3">
      <c r="P631" s="21"/>
    </row>
    <row r="632" spans="16:16" x14ac:dyDescent="0.3">
      <c r="P632" s="21"/>
    </row>
    <row r="633" spans="16:16" x14ac:dyDescent="0.3">
      <c r="P633" s="21"/>
    </row>
    <row r="634" spans="16:16" x14ac:dyDescent="0.3">
      <c r="P634" s="21"/>
    </row>
    <row r="635" spans="16:16" x14ac:dyDescent="0.3">
      <c r="P635" s="21"/>
    </row>
    <row r="636" spans="16:16" x14ac:dyDescent="0.3">
      <c r="P636" s="21"/>
    </row>
    <row r="637" spans="16:16" x14ac:dyDescent="0.3">
      <c r="P637" s="21"/>
    </row>
    <row r="638" spans="16:16" x14ac:dyDescent="0.3">
      <c r="P638" s="21"/>
    </row>
    <row r="639" spans="16:16" x14ac:dyDescent="0.3">
      <c r="P639" s="21"/>
    </row>
    <row r="640" spans="16:16" x14ac:dyDescent="0.3">
      <c r="P640" s="21"/>
    </row>
    <row r="641" spans="16:16" x14ac:dyDescent="0.3">
      <c r="P641" s="21"/>
    </row>
    <row r="642" spans="16:16" x14ac:dyDescent="0.3">
      <c r="P642" s="21"/>
    </row>
    <row r="643" spans="16:16" x14ac:dyDescent="0.3">
      <c r="P643" s="21"/>
    </row>
    <row r="644" spans="16:16" x14ac:dyDescent="0.3">
      <c r="P644" s="21"/>
    </row>
    <row r="645" spans="16:16" x14ac:dyDescent="0.3">
      <c r="P645" s="21"/>
    </row>
    <row r="646" spans="16:16" x14ac:dyDescent="0.3">
      <c r="P646" s="21"/>
    </row>
    <row r="647" spans="16:16" x14ac:dyDescent="0.3">
      <c r="P647" s="21"/>
    </row>
    <row r="648" spans="16:16" x14ac:dyDescent="0.3">
      <c r="P648" s="21"/>
    </row>
    <row r="649" spans="16:16" x14ac:dyDescent="0.3">
      <c r="P649" s="21"/>
    </row>
    <row r="650" spans="16:16" x14ac:dyDescent="0.3">
      <c r="P650" s="21"/>
    </row>
    <row r="651" spans="16:16" x14ac:dyDescent="0.3">
      <c r="P651" s="21"/>
    </row>
    <row r="652" spans="16:16" x14ac:dyDescent="0.3">
      <c r="P652" s="21"/>
    </row>
    <row r="653" spans="16:16" x14ac:dyDescent="0.3">
      <c r="P653" s="21"/>
    </row>
    <row r="654" spans="16:16" x14ac:dyDescent="0.3">
      <c r="P654" s="21"/>
    </row>
    <row r="655" spans="16:16" x14ac:dyDescent="0.3">
      <c r="P655" s="21"/>
    </row>
    <row r="656" spans="16:16" x14ac:dyDescent="0.3">
      <c r="P656" s="21"/>
    </row>
    <row r="657" spans="16:16" x14ac:dyDescent="0.3">
      <c r="P657" s="21"/>
    </row>
    <row r="658" spans="16:16" x14ac:dyDescent="0.3">
      <c r="P658" s="21"/>
    </row>
    <row r="659" spans="16:16" x14ac:dyDescent="0.3">
      <c r="P659" s="21"/>
    </row>
    <row r="660" spans="16:16" x14ac:dyDescent="0.3">
      <c r="P660" s="21"/>
    </row>
    <row r="661" spans="16:16" x14ac:dyDescent="0.3">
      <c r="P661" s="21"/>
    </row>
    <row r="662" spans="16:16" x14ac:dyDescent="0.3">
      <c r="P662" s="21"/>
    </row>
    <row r="663" spans="16:16" x14ac:dyDescent="0.3">
      <c r="P663" s="21"/>
    </row>
    <row r="664" spans="16:16" x14ac:dyDescent="0.3">
      <c r="P664" s="21"/>
    </row>
    <row r="665" spans="16:16" x14ac:dyDescent="0.3">
      <c r="P665" s="21"/>
    </row>
    <row r="666" spans="16:16" x14ac:dyDescent="0.3">
      <c r="P666" s="21"/>
    </row>
    <row r="667" spans="16:16" x14ac:dyDescent="0.3">
      <c r="P667" s="21"/>
    </row>
    <row r="668" spans="16:16" x14ac:dyDescent="0.3">
      <c r="P668" s="21"/>
    </row>
    <row r="669" spans="16:16" x14ac:dyDescent="0.3">
      <c r="P669" s="21"/>
    </row>
    <row r="670" spans="16:16" x14ac:dyDescent="0.3">
      <c r="P670" s="21"/>
    </row>
    <row r="671" spans="16:16" x14ac:dyDescent="0.3">
      <c r="P671" s="21"/>
    </row>
    <row r="672" spans="16:16" x14ac:dyDescent="0.3">
      <c r="P672" s="21"/>
    </row>
    <row r="673" spans="16:16" x14ac:dyDescent="0.3">
      <c r="P673" s="21"/>
    </row>
    <row r="674" spans="16:16" x14ac:dyDescent="0.3">
      <c r="P674" s="21"/>
    </row>
    <row r="675" spans="16:16" x14ac:dyDescent="0.3">
      <c r="P675" s="21"/>
    </row>
    <row r="676" spans="16:16" x14ac:dyDescent="0.3">
      <c r="P676" s="21"/>
    </row>
    <row r="677" spans="16:16" x14ac:dyDescent="0.3">
      <c r="P677" s="21"/>
    </row>
    <row r="678" spans="16:16" x14ac:dyDescent="0.3">
      <c r="P678" s="21"/>
    </row>
    <row r="679" spans="16:16" x14ac:dyDescent="0.3">
      <c r="P679" s="21"/>
    </row>
    <row r="680" spans="16:16" x14ac:dyDescent="0.3">
      <c r="P680" s="21"/>
    </row>
    <row r="681" spans="16:16" x14ac:dyDescent="0.3">
      <c r="P681" s="21"/>
    </row>
    <row r="682" spans="16:16" x14ac:dyDescent="0.3">
      <c r="P682" s="21"/>
    </row>
    <row r="683" spans="16:16" x14ac:dyDescent="0.3">
      <c r="P683" s="21"/>
    </row>
    <row r="684" spans="16:16" x14ac:dyDescent="0.3">
      <c r="P684" s="21"/>
    </row>
    <row r="685" spans="16:16" x14ac:dyDescent="0.3">
      <c r="P685" s="21"/>
    </row>
    <row r="686" spans="16:16" x14ac:dyDescent="0.3">
      <c r="P686" s="21"/>
    </row>
    <row r="687" spans="16:16" x14ac:dyDescent="0.3">
      <c r="P687" s="21"/>
    </row>
    <row r="688" spans="16:16" x14ac:dyDescent="0.3">
      <c r="P688" s="21"/>
    </row>
    <row r="689" spans="16:16" x14ac:dyDescent="0.3">
      <c r="P689" s="21"/>
    </row>
    <row r="690" spans="16:16" x14ac:dyDescent="0.3">
      <c r="P690" s="21"/>
    </row>
    <row r="691" spans="16:16" x14ac:dyDescent="0.3">
      <c r="P691" s="21"/>
    </row>
    <row r="692" spans="16:16" x14ac:dyDescent="0.3">
      <c r="P692" s="21"/>
    </row>
    <row r="693" spans="16:16" x14ac:dyDescent="0.3">
      <c r="P693" s="21"/>
    </row>
    <row r="694" spans="16:16" x14ac:dyDescent="0.3">
      <c r="P694" s="21"/>
    </row>
    <row r="695" spans="16:16" x14ac:dyDescent="0.3">
      <c r="P695" s="21"/>
    </row>
    <row r="696" spans="16:16" x14ac:dyDescent="0.3">
      <c r="P696" s="21"/>
    </row>
    <row r="697" spans="16:16" x14ac:dyDescent="0.3">
      <c r="P697" s="21"/>
    </row>
    <row r="698" spans="16:16" x14ac:dyDescent="0.3">
      <c r="P698" s="21"/>
    </row>
    <row r="699" spans="16:16" x14ac:dyDescent="0.3">
      <c r="P699" s="21"/>
    </row>
    <row r="700" spans="16:16" x14ac:dyDescent="0.3">
      <c r="P700" s="21"/>
    </row>
    <row r="701" spans="16:16" x14ac:dyDescent="0.3">
      <c r="P701" s="21"/>
    </row>
    <row r="702" spans="16:16" x14ac:dyDescent="0.3">
      <c r="P702" s="21"/>
    </row>
    <row r="703" spans="16:16" x14ac:dyDescent="0.3">
      <c r="P703" s="21"/>
    </row>
    <row r="704" spans="16:16" x14ac:dyDescent="0.3">
      <c r="P704" s="21"/>
    </row>
    <row r="705" spans="16:16" x14ac:dyDescent="0.3">
      <c r="P705" s="21"/>
    </row>
    <row r="706" spans="16:16" x14ac:dyDescent="0.3">
      <c r="P706" s="21"/>
    </row>
    <row r="707" spans="16:16" x14ac:dyDescent="0.3">
      <c r="P707" s="21"/>
    </row>
    <row r="708" spans="16:16" x14ac:dyDescent="0.3">
      <c r="P708" s="21"/>
    </row>
    <row r="709" spans="16:16" x14ac:dyDescent="0.3">
      <c r="P709" s="21"/>
    </row>
    <row r="710" spans="16:16" x14ac:dyDescent="0.3">
      <c r="P710" s="21"/>
    </row>
    <row r="711" spans="16:16" x14ac:dyDescent="0.3">
      <c r="P711" s="21"/>
    </row>
    <row r="712" spans="16:16" x14ac:dyDescent="0.3">
      <c r="P712" s="21"/>
    </row>
    <row r="713" spans="16:16" x14ac:dyDescent="0.3">
      <c r="P713" s="21"/>
    </row>
    <row r="714" spans="16:16" x14ac:dyDescent="0.3">
      <c r="P714" s="21"/>
    </row>
    <row r="715" spans="16:16" x14ac:dyDescent="0.3">
      <c r="P715" s="21"/>
    </row>
    <row r="716" spans="16:16" x14ac:dyDescent="0.3">
      <c r="P716" s="21"/>
    </row>
    <row r="717" spans="16:16" x14ac:dyDescent="0.3">
      <c r="P717" s="21"/>
    </row>
    <row r="718" spans="16:16" x14ac:dyDescent="0.3">
      <c r="P718" s="21"/>
    </row>
    <row r="719" spans="16:16" x14ac:dyDescent="0.3">
      <c r="P719" s="21"/>
    </row>
    <row r="720" spans="16:16" x14ac:dyDescent="0.3">
      <c r="P720" s="21"/>
    </row>
    <row r="721" spans="16:16" x14ac:dyDescent="0.3">
      <c r="P721" s="21"/>
    </row>
    <row r="722" spans="16:16" x14ac:dyDescent="0.3">
      <c r="P722" s="21"/>
    </row>
    <row r="723" spans="16:16" x14ac:dyDescent="0.3">
      <c r="P723" s="21"/>
    </row>
    <row r="724" spans="16:16" x14ac:dyDescent="0.3">
      <c r="P724" s="21"/>
    </row>
    <row r="725" spans="16:16" x14ac:dyDescent="0.3">
      <c r="P725" s="21"/>
    </row>
    <row r="726" spans="16:16" x14ac:dyDescent="0.3">
      <c r="P726" s="21"/>
    </row>
    <row r="727" spans="16:16" x14ac:dyDescent="0.3">
      <c r="P727" s="21"/>
    </row>
    <row r="728" spans="16:16" x14ac:dyDescent="0.3">
      <c r="P728" s="21"/>
    </row>
    <row r="729" spans="16:16" x14ac:dyDescent="0.3">
      <c r="P729" s="21"/>
    </row>
    <row r="730" spans="16:16" x14ac:dyDescent="0.3">
      <c r="P730" s="21"/>
    </row>
    <row r="731" spans="16:16" x14ac:dyDescent="0.3">
      <c r="P731" s="21"/>
    </row>
    <row r="732" spans="16:16" x14ac:dyDescent="0.3">
      <c r="P732" s="21"/>
    </row>
    <row r="733" spans="16:16" x14ac:dyDescent="0.3">
      <c r="P733" s="21"/>
    </row>
    <row r="734" spans="16:16" x14ac:dyDescent="0.3">
      <c r="P734" s="21"/>
    </row>
    <row r="735" spans="16:16" x14ac:dyDescent="0.3">
      <c r="P735" s="21"/>
    </row>
    <row r="736" spans="16:16" x14ac:dyDescent="0.3">
      <c r="P736" s="21"/>
    </row>
    <row r="737" spans="16:16" x14ac:dyDescent="0.3">
      <c r="P737" s="21"/>
    </row>
    <row r="738" spans="16:16" x14ac:dyDescent="0.3">
      <c r="P738" s="21"/>
    </row>
    <row r="739" spans="16:16" x14ac:dyDescent="0.3">
      <c r="P739" s="21"/>
    </row>
    <row r="740" spans="16:16" x14ac:dyDescent="0.3">
      <c r="P740" s="21"/>
    </row>
    <row r="741" spans="16:16" x14ac:dyDescent="0.3">
      <c r="P741" s="21"/>
    </row>
    <row r="742" spans="16:16" x14ac:dyDescent="0.3">
      <c r="P742" s="21"/>
    </row>
    <row r="743" spans="16:16" x14ac:dyDescent="0.3">
      <c r="P743" s="21"/>
    </row>
    <row r="744" spans="16:16" x14ac:dyDescent="0.3">
      <c r="P744" s="21"/>
    </row>
    <row r="745" spans="16:16" x14ac:dyDescent="0.3">
      <c r="P745" s="21"/>
    </row>
    <row r="746" spans="16:16" x14ac:dyDescent="0.3">
      <c r="P746" s="21"/>
    </row>
    <row r="747" spans="16:16" x14ac:dyDescent="0.3">
      <c r="P747" s="21"/>
    </row>
    <row r="748" spans="16:16" x14ac:dyDescent="0.3">
      <c r="P748" s="21"/>
    </row>
    <row r="749" spans="16:16" x14ac:dyDescent="0.3">
      <c r="P749" s="21"/>
    </row>
    <row r="750" spans="16:16" x14ac:dyDescent="0.3">
      <c r="P750" s="21"/>
    </row>
    <row r="751" spans="16:16" x14ac:dyDescent="0.3">
      <c r="P751" s="21"/>
    </row>
    <row r="752" spans="16:16" x14ac:dyDescent="0.3">
      <c r="P752" s="21"/>
    </row>
    <row r="753" spans="16:16" x14ac:dyDescent="0.3">
      <c r="P753" s="21"/>
    </row>
    <row r="754" spans="16:16" x14ac:dyDescent="0.3">
      <c r="P754" s="21"/>
    </row>
    <row r="755" spans="16:16" x14ac:dyDescent="0.3">
      <c r="P755" s="21"/>
    </row>
    <row r="756" spans="16:16" x14ac:dyDescent="0.3">
      <c r="P756" s="21"/>
    </row>
    <row r="757" spans="16:16" x14ac:dyDescent="0.3">
      <c r="P757" s="21"/>
    </row>
    <row r="758" spans="16:16" x14ac:dyDescent="0.3">
      <c r="P758" s="21"/>
    </row>
    <row r="759" spans="16:16" x14ac:dyDescent="0.3">
      <c r="P759" s="21"/>
    </row>
    <row r="760" spans="16:16" x14ac:dyDescent="0.3">
      <c r="P760" s="21"/>
    </row>
    <row r="761" spans="16:16" x14ac:dyDescent="0.3">
      <c r="P761" s="21"/>
    </row>
    <row r="762" spans="16:16" x14ac:dyDescent="0.3">
      <c r="P762" s="21"/>
    </row>
    <row r="763" spans="16:16" x14ac:dyDescent="0.3">
      <c r="P763" s="21"/>
    </row>
    <row r="764" spans="16:16" x14ac:dyDescent="0.3">
      <c r="P764" s="21"/>
    </row>
    <row r="765" spans="16:16" x14ac:dyDescent="0.3">
      <c r="P765" s="21"/>
    </row>
    <row r="766" spans="16:16" x14ac:dyDescent="0.3">
      <c r="P766" s="21"/>
    </row>
    <row r="767" spans="16:16" x14ac:dyDescent="0.3">
      <c r="P767" s="21"/>
    </row>
    <row r="768" spans="16:16" x14ac:dyDescent="0.3">
      <c r="P768" s="21"/>
    </row>
    <row r="769" spans="16:16" x14ac:dyDescent="0.3">
      <c r="P769" s="21"/>
    </row>
    <row r="770" spans="16:16" x14ac:dyDescent="0.3">
      <c r="P770" s="21"/>
    </row>
    <row r="771" spans="16:16" x14ac:dyDescent="0.3">
      <c r="P771" s="21"/>
    </row>
    <row r="772" spans="16:16" x14ac:dyDescent="0.3">
      <c r="P772" s="21"/>
    </row>
    <row r="773" spans="16:16" x14ac:dyDescent="0.3">
      <c r="P773" s="21"/>
    </row>
    <row r="774" spans="16:16" x14ac:dyDescent="0.3">
      <c r="P774" s="21"/>
    </row>
    <row r="775" spans="16:16" x14ac:dyDescent="0.3">
      <c r="P775" s="21"/>
    </row>
    <row r="776" spans="16:16" x14ac:dyDescent="0.3">
      <c r="P776" s="21"/>
    </row>
    <row r="777" spans="16:16" x14ac:dyDescent="0.3">
      <c r="P777" s="21"/>
    </row>
    <row r="778" spans="16:16" x14ac:dyDescent="0.3">
      <c r="P778" s="21"/>
    </row>
    <row r="779" spans="16:16" x14ac:dyDescent="0.3">
      <c r="P779" s="21"/>
    </row>
    <row r="780" spans="16:16" x14ac:dyDescent="0.3">
      <c r="P780" s="21"/>
    </row>
    <row r="781" spans="16:16" x14ac:dyDescent="0.3">
      <c r="P781" s="21"/>
    </row>
    <row r="782" spans="16:16" x14ac:dyDescent="0.3">
      <c r="P782" s="21"/>
    </row>
    <row r="783" spans="16:16" x14ac:dyDescent="0.3">
      <c r="P783" s="21"/>
    </row>
    <row r="784" spans="16:16" x14ac:dyDescent="0.3">
      <c r="P784" s="21"/>
    </row>
    <row r="785" spans="16:16" x14ac:dyDescent="0.3">
      <c r="P785" s="21"/>
    </row>
    <row r="786" spans="16:16" x14ac:dyDescent="0.3">
      <c r="P786" s="21"/>
    </row>
    <row r="787" spans="16:16" x14ac:dyDescent="0.3">
      <c r="P787" s="21"/>
    </row>
    <row r="788" spans="16:16" x14ac:dyDescent="0.3">
      <c r="P788" s="21"/>
    </row>
    <row r="789" spans="16:16" x14ac:dyDescent="0.3">
      <c r="P789" s="21"/>
    </row>
    <row r="790" spans="16:16" x14ac:dyDescent="0.3">
      <c r="P790" s="21"/>
    </row>
    <row r="791" spans="16:16" x14ac:dyDescent="0.3">
      <c r="P791" s="21"/>
    </row>
    <row r="792" spans="16:16" x14ac:dyDescent="0.3">
      <c r="P792" s="21"/>
    </row>
    <row r="793" spans="16:16" x14ac:dyDescent="0.3">
      <c r="P793" s="21"/>
    </row>
    <row r="794" spans="16:16" x14ac:dyDescent="0.3">
      <c r="P794" s="21"/>
    </row>
    <row r="795" spans="16:16" x14ac:dyDescent="0.3">
      <c r="P795" s="21"/>
    </row>
    <row r="796" spans="16:16" x14ac:dyDescent="0.3">
      <c r="P796" s="21"/>
    </row>
    <row r="797" spans="16:16" x14ac:dyDescent="0.3">
      <c r="P797" s="21"/>
    </row>
    <row r="798" spans="16:16" x14ac:dyDescent="0.3">
      <c r="P798" s="21"/>
    </row>
    <row r="799" spans="16:16" x14ac:dyDescent="0.3">
      <c r="P799" s="21"/>
    </row>
    <row r="800" spans="16:16" x14ac:dyDescent="0.3">
      <c r="P800" s="21"/>
    </row>
    <row r="801" spans="16:16" x14ac:dyDescent="0.3">
      <c r="P801" s="21"/>
    </row>
    <row r="802" spans="16:16" x14ac:dyDescent="0.3">
      <c r="P802" s="21"/>
    </row>
    <row r="803" spans="16:16" x14ac:dyDescent="0.3">
      <c r="P803" s="21"/>
    </row>
    <row r="804" spans="16:16" x14ac:dyDescent="0.3">
      <c r="P804" s="21"/>
    </row>
    <row r="805" spans="16:16" x14ac:dyDescent="0.3">
      <c r="P805" s="21"/>
    </row>
    <row r="806" spans="16:16" x14ac:dyDescent="0.3">
      <c r="P806" s="21"/>
    </row>
    <row r="807" spans="16:16" x14ac:dyDescent="0.3">
      <c r="P807" s="21"/>
    </row>
    <row r="808" spans="16:16" x14ac:dyDescent="0.3">
      <c r="P808" s="21"/>
    </row>
    <row r="809" spans="16:16" x14ac:dyDescent="0.3">
      <c r="P809" s="21"/>
    </row>
    <row r="810" spans="16:16" x14ac:dyDescent="0.3">
      <c r="P810" s="21"/>
    </row>
    <row r="811" spans="16:16" x14ac:dyDescent="0.3">
      <c r="P811" s="21"/>
    </row>
    <row r="812" spans="16:16" x14ac:dyDescent="0.3">
      <c r="P812" s="21"/>
    </row>
    <row r="813" spans="16:16" x14ac:dyDescent="0.3">
      <c r="P813" s="21"/>
    </row>
    <row r="814" spans="16:16" x14ac:dyDescent="0.3">
      <c r="P814" s="21"/>
    </row>
    <row r="815" spans="16:16" x14ac:dyDescent="0.3">
      <c r="P815" s="21"/>
    </row>
    <row r="816" spans="16:16" x14ac:dyDescent="0.3">
      <c r="P816" s="21"/>
    </row>
    <row r="817" spans="16:16" x14ac:dyDescent="0.3">
      <c r="P817" s="21"/>
    </row>
    <row r="818" spans="16:16" x14ac:dyDescent="0.3">
      <c r="P818" s="21"/>
    </row>
    <row r="819" spans="16:16" x14ac:dyDescent="0.3">
      <c r="P819" s="21"/>
    </row>
    <row r="820" spans="16:16" x14ac:dyDescent="0.3">
      <c r="P820" s="21"/>
    </row>
    <row r="821" spans="16:16" x14ac:dyDescent="0.3">
      <c r="P821" s="21"/>
    </row>
    <row r="822" spans="16:16" x14ac:dyDescent="0.3">
      <c r="P822" s="21"/>
    </row>
    <row r="823" spans="16:16" x14ac:dyDescent="0.3">
      <c r="P823" s="21"/>
    </row>
    <row r="824" spans="16:16" x14ac:dyDescent="0.3">
      <c r="P824" s="21"/>
    </row>
    <row r="825" spans="16:16" x14ac:dyDescent="0.3">
      <c r="P825" s="21"/>
    </row>
    <row r="826" spans="16:16" x14ac:dyDescent="0.3">
      <c r="P826" s="21"/>
    </row>
    <row r="827" spans="16:16" x14ac:dyDescent="0.3">
      <c r="P827" s="21"/>
    </row>
    <row r="828" spans="16:16" x14ac:dyDescent="0.3">
      <c r="P828" s="21"/>
    </row>
    <row r="829" spans="16:16" x14ac:dyDescent="0.3">
      <c r="P829" s="21"/>
    </row>
    <row r="830" spans="16:16" x14ac:dyDescent="0.3">
      <c r="P830" s="21"/>
    </row>
    <row r="831" spans="16:16" x14ac:dyDescent="0.3">
      <c r="P831" s="21"/>
    </row>
    <row r="832" spans="16:16" x14ac:dyDescent="0.3">
      <c r="P832" s="21"/>
    </row>
    <row r="833" spans="16:16" x14ac:dyDescent="0.3">
      <c r="P833" s="21"/>
    </row>
    <row r="834" spans="16:16" x14ac:dyDescent="0.3">
      <c r="P834" s="21"/>
    </row>
    <row r="835" spans="16:16" x14ac:dyDescent="0.3">
      <c r="P835" s="21"/>
    </row>
    <row r="836" spans="16:16" x14ac:dyDescent="0.3">
      <c r="P836" s="21"/>
    </row>
    <row r="837" spans="16:16" x14ac:dyDescent="0.3">
      <c r="P837" s="21"/>
    </row>
    <row r="838" spans="16:16" x14ac:dyDescent="0.3">
      <c r="P838" s="21"/>
    </row>
    <row r="839" spans="16:16" x14ac:dyDescent="0.3">
      <c r="P839" s="21"/>
    </row>
    <row r="840" spans="16:16" x14ac:dyDescent="0.3">
      <c r="P840" s="21"/>
    </row>
    <row r="841" spans="16:16" x14ac:dyDescent="0.3">
      <c r="P841" s="21"/>
    </row>
    <row r="842" spans="16:16" x14ac:dyDescent="0.3">
      <c r="P842" s="21"/>
    </row>
    <row r="843" spans="16:16" x14ac:dyDescent="0.3">
      <c r="P843" s="21"/>
    </row>
    <row r="844" spans="16:16" x14ac:dyDescent="0.3">
      <c r="P844" s="21"/>
    </row>
    <row r="845" spans="16:16" x14ac:dyDescent="0.3">
      <c r="P845" s="21"/>
    </row>
    <row r="846" spans="16:16" x14ac:dyDescent="0.3">
      <c r="P846" s="21"/>
    </row>
    <row r="847" spans="16:16" x14ac:dyDescent="0.3">
      <c r="P847" s="21"/>
    </row>
    <row r="848" spans="16:16" x14ac:dyDescent="0.3">
      <c r="P848" s="21"/>
    </row>
    <row r="849" spans="16:16" x14ac:dyDescent="0.3">
      <c r="P849" s="21"/>
    </row>
    <row r="850" spans="16:16" x14ac:dyDescent="0.3">
      <c r="P850" s="21"/>
    </row>
    <row r="851" spans="16:16" x14ac:dyDescent="0.3">
      <c r="P851" s="21"/>
    </row>
    <row r="852" spans="16:16" x14ac:dyDescent="0.3">
      <c r="P852" s="21"/>
    </row>
    <row r="853" spans="16:16" x14ac:dyDescent="0.3">
      <c r="P853" s="21"/>
    </row>
    <row r="854" spans="16:16" x14ac:dyDescent="0.3">
      <c r="P854" s="21"/>
    </row>
    <row r="855" spans="16:16" x14ac:dyDescent="0.3">
      <c r="P855" s="21"/>
    </row>
    <row r="856" spans="16:16" x14ac:dyDescent="0.3">
      <c r="P856" s="21"/>
    </row>
    <row r="857" spans="16:16" x14ac:dyDescent="0.3">
      <c r="P857" s="21"/>
    </row>
    <row r="858" spans="16:16" x14ac:dyDescent="0.3">
      <c r="P858" s="21"/>
    </row>
    <row r="859" spans="16:16" x14ac:dyDescent="0.3">
      <c r="P859" s="21"/>
    </row>
    <row r="860" spans="16:16" x14ac:dyDescent="0.3">
      <c r="P860" s="21"/>
    </row>
    <row r="861" spans="16:16" x14ac:dyDescent="0.3">
      <c r="P861" s="21"/>
    </row>
    <row r="862" spans="16:16" x14ac:dyDescent="0.3">
      <c r="P862" s="21"/>
    </row>
    <row r="863" spans="16:16" x14ac:dyDescent="0.3">
      <c r="P863" s="21"/>
    </row>
    <row r="864" spans="16:16" x14ac:dyDescent="0.3">
      <c r="P864" s="21"/>
    </row>
    <row r="865" spans="16:16" x14ac:dyDescent="0.3">
      <c r="P865" s="21"/>
    </row>
    <row r="866" spans="16:16" x14ac:dyDescent="0.3">
      <c r="P866" s="21"/>
    </row>
    <row r="867" spans="16:16" x14ac:dyDescent="0.3">
      <c r="P867" s="21"/>
    </row>
    <row r="868" spans="16:16" x14ac:dyDescent="0.3">
      <c r="P868" s="21"/>
    </row>
    <row r="869" spans="16:16" x14ac:dyDescent="0.3">
      <c r="P869" s="21"/>
    </row>
    <row r="870" spans="16:16" x14ac:dyDescent="0.3">
      <c r="P870" s="21"/>
    </row>
    <row r="871" spans="16:16" x14ac:dyDescent="0.3">
      <c r="P871" s="21"/>
    </row>
    <row r="872" spans="16:16" x14ac:dyDescent="0.3">
      <c r="P872" s="21"/>
    </row>
    <row r="873" spans="16:16" x14ac:dyDescent="0.3">
      <c r="P873" s="21"/>
    </row>
    <row r="874" spans="16:16" x14ac:dyDescent="0.3">
      <c r="P874" s="21"/>
    </row>
    <row r="875" spans="16:16" x14ac:dyDescent="0.3">
      <c r="P875" s="21"/>
    </row>
    <row r="876" spans="16:16" x14ac:dyDescent="0.3">
      <c r="P876" s="21"/>
    </row>
    <row r="877" spans="16:16" x14ac:dyDescent="0.3">
      <c r="P877" s="21"/>
    </row>
    <row r="878" spans="16:16" x14ac:dyDescent="0.3">
      <c r="P878" s="21"/>
    </row>
    <row r="879" spans="16:16" x14ac:dyDescent="0.3">
      <c r="P879" s="21"/>
    </row>
    <row r="880" spans="16:16" x14ac:dyDescent="0.3">
      <c r="P880" s="21"/>
    </row>
    <row r="881" spans="16:16" x14ac:dyDescent="0.3">
      <c r="P881" s="21"/>
    </row>
    <row r="882" spans="16:16" x14ac:dyDescent="0.3">
      <c r="P882" s="21"/>
    </row>
    <row r="883" spans="16:16" x14ac:dyDescent="0.3">
      <c r="P883" s="21"/>
    </row>
    <row r="884" spans="16:16" x14ac:dyDescent="0.3">
      <c r="P884" s="21"/>
    </row>
    <row r="885" spans="16:16" x14ac:dyDescent="0.3">
      <c r="P885" s="21"/>
    </row>
    <row r="886" spans="16:16" x14ac:dyDescent="0.3">
      <c r="P886" s="21"/>
    </row>
    <row r="887" spans="16:16" x14ac:dyDescent="0.3">
      <c r="P887" s="21"/>
    </row>
    <row r="888" spans="16:16" x14ac:dyDescent="0.3">
      <c r="P888" s="21"/>
    </row>
    <row r="889" spans="16:16" x14ac:dyDescent="0.3">
      <c r="P889" s="21"/>
    </row>
    <row r="890" spans="16:16" x14ac:dyDescent="0.3">
      <c r="P890" s="21"/>
    </row>
    <row r="891" spans="16:16" x14ac:dyDescent="0.3">
      <c r="P891" s="21"/>
    </row>
    <row r="892" spans="16:16" x14ac:dyDescent="0.3">
      <c r="P892" s="21"/>
    </row>
    <row r="893" spans="16:16" x14ac:dyDescent="0.3">
      <c r="P893" s="21"/>
    </row>
    <row r="894" spans="16:16" x14ac:dyDescent="0.3">
      <c r="P894" s="21"/>
    </row>
    <row r="895" spans="16:16" x14ac:dyDescent="0.3">
      <c r="P895" s="21"/>
    </row>
    <row r="896" spans="16:16" x14ac:dyDescent="0.3">
      <c r="P896" s="21"/>
    </row>
    <row r="897" spans="16:16" x14ac:dyDescent="0.3">
      <c r="P897" s="21"/>
    </row>
    <row r="898" spans="16:16" x14ac:dyDescent="0.3">
      <c r="P898" s="21"/>
    </row>
    <row r="899" spans="16:16" x14ac:dyDescent="0.3">
      <c r="P899" s="21"/>
    </row>
    <row r="900" spans="16:16" x14ac:dyDescent="0.3">
      <c r="P900" s="21"/>
    </row>
    <row r="901" spans="16:16" x14ac:dyDescent="0.3">
      <c r="P901" s="21"/>
    </row>
    <row r="902" spans="16:16" x14ac:dyDescent="0.3">
      <c r="P902" s="21"/>
    </row>
    <row r="903" spans="16:16" x14ac:dyDescent="0.3">
      <c r="P903" s="21"/>
    </row>
    <row r="904" spans="16:16" x14ac:dyDescent="0.3">
      <c r="P904" s="21"/>
    </row>
    <row r="905" spans="16:16" x14ac:dyDescent="0.3">
      <c r="P905" s="21"/>
    </row>
    <row r="906" spans="16:16" x14ac:dyDescent="0.3">
      <c r="P906" s="21"/>
    </row>
    <row r="907" spans="16:16" x14ac:dyDescent="0.3">
      <c r="P907" s="21"/>
    </row>
    <row r="908" spans="16:16" x14ac:dyDescent="0.3">
      <c r="P908" s="21"/>
    </row>
    <row r="909" spans="16:16" x14ac:dyDescent="0.3">
      <c r="P909" s="21"/>
    </row>
    <row r="910" spans="16:16" x14ac:dyDescent="0.3">
      <c r="P910" s="21"/>
    </row>
    <row r="911" spans="16:16" x14ac:dyDescent="0.3">
      <c r="P911" s="21"/>
    </row>
    <row r="912" spans="16:16" x14ac:dyDescent="0.3">
      <c r="P912" s="21"/>
    </row>
    <row r="913" spans="16:16" x14ac:dyDescent="0.3">
      <c r="P913" s="21"/>
    </row>
    <row r="914" spans="16:16" x14ac:dyDescent="0.3">
      <c r="P914" s="21"/>
    </row>
    <row r="915" spans="16:16" x14ac:dyDescent="0.3">
      <c r="P915" s="21"/>
    </row>
    <row r="916" spans="16:16" x14ac:dyDescent="0.3">
      <c r="P916" s="21"/>
    </row>
    <row r="917" spans="16:16" x14ac:dyDescent="0.3">
      <c r="P917" s="21"/>
    </row>
    <row r="918" spans="16:16" x14ac:dyDescent="0.3">
      <c r="P918" s="21"/>
    </row>
    <row r="919" spans="16:16" x14ac:dyDescent="0.3">
      <c r="P919" s="21"/>
    </row>
    <row r="920" spans="16:16" x14ac:dyDescent="0.3">
      <c r="P920" s="21"/>
    </row>
    <row r="921" spans="16:16" x14ac:dyDescent="0.3">
      <c r="P921" s="21"/>
    </row>
    <row r="922" spans="16:16" x14ac:dyDescent="0.3">
      <c r="P922" s="21"/>
    </row>
    <row r="923" spans="16:16" x14ac:dyDescent="0.3">
      <c r="P923" s="21"/>
    </row>
    <row r="924" spans="16:16" x14ac:dyDescent="0.3">
      <c r="P924" s="21"/>
    </row>
    <row r="925" spans="16:16" x14ac:dyDescent="0.3">
      <c r="P925" s="21"/>
    </row>
    <row r="926" spans="16:16" x14ac:dyDescent="0.3">
      <c r="P926" s="21"/>
    </row>
    <row r="927" spans="16:16" x14ac:dyDescent="0.3">
      <c r="P927" s="21"/>
    </row>
    <row r="928" spans="16:16" x14ac:dyDescent="0.3">
      <c r="P928" s="21"/>
    </row>
    <row r="929" spans="16:16" x14ac:dyDescent="0.3">
      <c r="P929" s="21"/>
    </row>
    <row r="930" spans="16:16" x14ac:dyDescent="0.3">
      <c r="P930" s="21"/>
    </row>
    <row r="931" spans="16:16" x14ac:dyDescent="0.3">
      <c r="P931" s="21"/>
    </row>
    <row r="932" spans="16:16" x14ac:dyDescent="0.3">
      <c r="P932" s="21"/>
    </row>
    <row r="933" spans="16:16" x14ac:dyDescent="0.3">
      <c r="P933" s="21"/>
    </row>
    <row r="934" spans="16:16" x14ac:dyDescent="0.3">
      <c r="P934" s="21"/>
    </row>
    <row r="935" spans="16:16" x14ac:dyDescent="0.3">
      <c r="P935" s="21"/>
    </row>
    <row r="936" spans="16:16" x14ac:dyDescent="0.3">
      <c r="P936" s="21"/>
    </row>
    <row r="937" spans="16:16" x14ac:dyDescent="0.3">
      <c r="P937" s="21"/>
    </row>
    <row r="938" spans="16:16" x14ac:dyDescent="0.3">
      <c r="P938" s="21"/>
    </row>
    <row r="939" spans="16:16" x14ac:dyDescent="0.3">
      <c r="P939" s="21"/>
    </row>
    <row r="940" spans="16:16" x14ac:dyDescent="0.3">
      <c r="P940" s="21"/>
    </row>
    <row r="941" spans="16:16" x14ac:dyDescent="0.3">
      <c r="P941" s="21"/>
    </row>
    <row r="942" spans="16:16" x14ac:dyDescent="0.3">
      <c r="P942" s="21"/>
    </row>
    <row r="943" spans="16:16" x14ac:dyDescent="0.3">
      <c r="P943" s="21"/>
    </row>
    <row r="944" spans="16:16" x14ac:dyDescent="0.3">
      <c r="P944" s="21"/>
    </row>
    <row r="945" spans="16:16" x14ac:dyDescent="0.3">
      <c r="P945" s="21"/>
    </row>
    <row r="946" spans="16:16" x14ac:dyDescent="0.3">
      <c r="P946" s="21"/>
    </row>
    <row r="947" spans="16:16" x14ac:dyDescent="0.3">
      <c r="P947" s="21"/>
    </row>
    <row r="948" spans="16:16" x14ac:dyDescent="0.3">
      <c r="P948" s="21"/>
    </row>
    <row r="949" spans="16:16" x14ac:dyDescent="0.3">
      <c r="P949" s="21"/>
    </row>
    <row r="950" spans="16:16" x14ac:dyDescent="0.3">
      <c r="P950" s="21"/>
    </row>
    <row r="951" spans="16:16" x14ac:dyDescent="0.3">
      <c r="P951" s="21"/>
    </row>
    <row r="952" spans="16:16" x14ac:dyDescent="0.3">
      <c r="P952" s="21"/>
    </row>
    <row r="953" spans="16:16" x14ac:dyDescent="0.3">
      <c r="P953" s="21"/>
    </row>
    <row r="954" spans="16:16" x14ac:dyDescent="0.3">
      <c r="P954" s="21"/>
    </row>
    <row r="955" spans="16:16" x14ac:dyDescent="0.3">
      <c r="P955" s="21"/>
    </row>
    <row r="956" spans="16:16" x14ac:dyDescent="0.3">
      <c r="P956" s="21"/>
    </row>
    <row r="957" spans="16:16" x14ac:dyDescent="0.3">
      <c r="P957" s="21"/>
    </row>
    <row r="958" spans="16:16" x14ac:dyDescent="0.3">
      <c r="P958" s="21"/>
    </row>
    <row r="959" spans="16:16" x14ac:dyDescent="0.3">
      <c r="P959" s="21"/>
    </row>
    <row r="960" spans="16:16" x14ac:dyDescent="0.3">
      <c r="P960" s="21"/>
    </row>
    <row r="961" spans="16:16" x14ac:dyDescent="0.3">
      <c r="P961" s="21"/>
    </row>
    <row r="962" spans="16:16" x14ac:dyDescent="0.3">
      <c r="P962" s="21"/>
    </row>
    <row r="963" spans="16:16" x14ac:dyDescent="0.3">
      <c r="P963" s="21"/>
    </row>
    <row r="964" spans="16:16" x14ac:dyDescent="0.3">
      <c r="P964" s="21"/>
    </row>
    <row r="965" spans="16:16" x14ac:dyDescent="0.3">
      <c r="P965" s="21"/>
    </row>
    <row r="966" spans="16:16" x14ac:dyDescent="0.3">
      <c r="P966" s="21"/>
    </row>
    <row r="967" spans="16:16" x14ac:dyDescent="0.3">
      <c r="P967" s="21"/>
    </row>
    <row r="968" spans="16:16" x14ac:dyDescent="0.3">
      <c r="P968" s="21"/>
    </row>
    <row r="969" spans="16:16" x14ac:dyDescent="0.3">
      <c r="P969" s="21"/>
    </row>
    <row r="970" spans="16:16" x14ac:dyDescent="0.3">
      <c r="P970" s="21"/>
    </row>
    <row r="971" spans="16:16" x14ac:dyDescent="0.3">
      <c r="P971" s="21"/>
    </row>
    <row r="972" spans="16:16" x14ac:dyDescent="0.3">
      <c r="P972" s="21"/>
    </row>
    <row r="973" spans="16:16" x14ac:dyDescent="0.3">
      <c r="P973" s="21"/>
    </row>
    <row r="974" spans="16:16" x14ac:dyDescent="0.3">
      <c r="P974" s="21"/>
    </row>
    <row r="975" spans="16:16" x14ac:dyDescent="0.3">
      <c r="P975" s="21"/>
    </row>
    <row r="976" spans="16:16" x14ac:dyDescent="0.3">
      <c r="P976" s="21"/>
    </row>
    <row r="977" spans="16:16" x14ac:dyDescent="0.3">
      <c r="P977" s="21"/>
    </row>
    <row r="978" spans="16:16" x14ac:dyDescent="0.3">
      <c r="P978" s="21"/>
    </row>
    <row r="979" spans="16:16" x14ac:dyDescent="0.3">
      <c r="P979" s="21"/>
    </row>
    <row r="980" spans="16:16" x14ac:dyDescent="0.3">
      <c r="P980" s="21"/>
    </row>
    <row r="981" spans="16:16" x14ac:dyDescent="0.3">
      <c r="P981" s="21"/>
    </row>
    <row r="982" spans="16:16" x14ac:dyDescent="0.3">
      <c r="P982" s="21"/>
    </row>
    <row r="983" spans="16:16" x14ac:dyDescent="0.3">
      <c r="P983" s="21"/>
    </row>
    <row r="984" spans="16:16" x14ac:dyDescent="0.3">
      <c r="P984" s="21"/>
    </row>
    <row r="985" spans="16:16" x14ac:dyDescent="0.3">
      <c r="P985" s="21"/>
    </row>
    <row r="986" spans="16:16" x14ac:dyDescent="0.3">
      <c r="P986" s="21"/>
    </row>
    <row r="987" spans="16:16" x14ac:dyDescent="0.3">
      <c r="P987" s="21"/>
    </row>
    <row r="988" spans="16:16" x14ac:dyDescent="0.3">
      <c r="P988" s="21"/>
    </row>
    <row r="989" spans="16:16" x14ac:dyDescent="0.3">
      <c r="P989" s="21"/>
    </row>
    <row r="990" spans="16:16" x14ac:dyDescent="0.3">
      <c r="P990" s="21"/>
    </row>
    <row r="991" spans="16:16" x14ac:dyDescent="0.3">
      <c r="P991" s="21"/>
    </row>
    <row r="992" spans="16:16" x14ac:dyDescent="0.3">
      <c r="P992" s="21"/>
    </row>
    <row r="993" spans="16:16" x14ac:dyDescent="0.3">
      <c r="P993" s="21"/>
    </row>
    <row r="994" spans="16:16" x14ac:dyDescent="0.3">
      <c r="P994" s="21"/>
    </row>
    <row r="995" spans="16:16" x14ac:dyDescent="0.3">
      <c r="P995" s="21"/>
    </row>
    <row r="996" spans="16:16" x14ac:dyDescent="0.3">
      <c r="P996" s="21"/>
    </row>
    <row r="997" spans="16:16" x14ac:dyDescent="0.3">
      <c r="P997" s="21"/>
    </row>
    <row r="998" spans="16:16" x14ac:dyDescent="0.3">
      <c r="P998" s="21"/>
    </row>
    <row r="999" spans="16:16" x14ac:dyDescent="0.3">
      <c r="P999" s="21"/>
    </row>
    <row r="1000" spans="16:16" x14ac:dyDescent="0.3">
      <c r="P1000" s="21"/>
    </row>
    <row r="1001" spans="16:16" x14ac:dyDescent="0.3">
      <c r="P1001" s="21"/>
    </row>
    <row r="1002" spans="16:16" x14ac:dyDescent="0.3">
      <c r="P1002" s="21"/>
    </row>
    <row r="1003" spans="16:16" x14ac:dyDescent="0.3">
      <c r="P1003" s="21"/>
    </row>
    <row r="1004" spans="16:16" x14ac:dyDescent="0.3">
      <c r="P1004" s="21"/>
    </row>
    <row r="1005" spans="16:16" x14ac:dyDescent="0.3">
      <c r="P1005" s="21"/>
    </row>
    <row r="1006" spans="16:16" x14ac:dyDescent="0.3">
      <c r="P1006" s="21"/>
    </row>
    <row r="1007" spans="16:16" x14ac:dyDescent="0.3">
      <c r="P1007" s="21"/>
    </row>
    <row r="1008" spans="16:16" x14ac:dyDescent="0.3">
      <c r="P1008" s="21"/>
    </row>
    <row r="1009" spans="16:16" x14ac:dyDescent="0.3">
      <c r="P1009" s="21"/>
    </row>
    <row r="1010" spans="16:16" x14ac:dyDescent="0.3">
      <c r="P1010" s="21"/>
    </row>
    <row r="1011" spans="16:16" x14ac:dyDescent="0.3">
      <c r="P1011" s="21"/>
    </row>
    <row r="1012" spans="16:16" x14ac:dyDescent="0.3">
      <c r="P1012" s="21"/>
    </row>
    <row r="1013" spans="16:16" x14ac:dyDescent="0.3">
      <c r="P1013" s="21"/>
    </row>
    <row r="1014" spans="16:16" x14ac:dyDescent="0.3">
      <c r="P1014" s="21"/>
    </row>
    <row r="1015" spans="16:16" x14ac:dyDescent="0.3">
      <c r="P1015" s="21"/>
    </row>
    <row r="1016" spans="16:16" x14ac:dyDescent="0.3">
      <c r="P1016" s="21"/>
    </row>
    <row r="1017" spans="16:16" x14ac:dyDescent="0.3">
      <c r="P1017" s="21"/>
    </row>
    <row r="1018" spans="16:16" x14ac:dyDescent="0.3">
      <c r="P1018" s="21"/>
    </row>
    <row r="1019" spans="16:16" x14ac:dyDescent="0.3">
      <c r="P1019" s="21"/>
    </row>
    <row r="1020" spans="16:16" x14ac:dyDescent="0.3">
      <c r="P1020" s="21"/>
    </row>
    <row r="1021" spans="16:16" x14ac:dyDescent="0.3">
      <c r="P1021" s="21"/>
    </row>
    <row r="1022" spans="16:16" x14ac:dyDescent="0.3">
      <c r="P1022" s="21"/>
    </row>
    <row r="1023" spans="16:16" x14ac:dyDescent="0.3">
      <c r="P1023" s="21"/>
    </row>
    <row r="1024" spans="16:16" x14ac:dyDescent="0.3">
      <c r="P1024" s="21"/>
    </row>
    <row r="1025" spans="16:16" x14ac:dyDescent="0.3">
      <c r="P1025" s="21"/>
    </row>
    <row r="1026" spans="16:16" x14ac:dyDescent="0.3">
      <c r="P1026" s="21"/>
    </row>
    <row r="1027" spans="16:16" x14ac:dyDescent="0.3">
      <c r="P1027" s="21"/>
    </row>
    <row r="1028" spans="16:16" x14ac:dyDescent="0.3">
      <c r="P1028" s="21"/>
    </row>
    <row r="1029" spans="16:16" x14ac:dyDescent="0.3">
      <c r="P1029" s="21"/>
    </row>
    <row r="1030" spans="16:16" x14ac:dyDescent="0.3">
      <c r="P1030" s="21"/>
    </row>
    <row r="1031" spans="16:16" x14ac:dyDescent="0.3">
      <c r="P1031" s="21"/>
    </row>
    <row r="1032" spans="16:16" x14ac:dyDescent="0.3">
      <c r="P1032" s="21"/>
    </row>
    <row r="1033" spans="16:16" x14ac:dyDescent="0.3">
      <c r="P1033" s="21"/>
    </row>
    <row r="1034" spans="16:16" x14ac:dyDescent="0.3">
      <c r="P1034" s="21"/>
    </row>
    <row r="1035" spans="16:16" x14ac:dyDescent="0.3">
      <c r="P1035" s="21"/>
    </row>
    <row r="1036" spans="16:16" x14ac:dyDescent="0.3">
      <c r="P1036" s="21"/>
    </row>
    <row r="1037" spans="16:16" x14ac:dyDescent="0.3">
      <c r="P1037" s="21"/>
    </row>
    <row r="1038" spans="16:16" x14ac:dyDescent="0.3">
      <c r="P1038" s="21"/>
    </row>
    <row r="1039" spans="16:16" x14ac:dyDescent="0.3">
      <c r="P1039" s="21"/>
    </row>
    <row r="1040" spans="16:16" x14ac:dyDescent="0.3">
      <c r="P1040" s="21"/>
    </row>
    <row r="1041" spans="16:16" x14ac:dyDescent="0.3">
      <c r="P1041" s="21"/>
    </row>
    <row r="1042" spans="16:16" x14ac:dyDescent="0.3">
      <c r="P1042" s="21"/>
    </row>
    <row r="1043" spans="16:16" x14ac:dyDescent="0.3">
      <c r="P1043" s="21"/>
    </row>
    <row r="1044" spans="16:16" x14ac:dyDescent="0.3">
      <c r="P1044" s="21"/>
    </row>
    <row r="1045" spans="16:16" x14ac:dyDescent="0.3">
      <c r="P1045" s="21"/>
    </row>
    <row r="1046" spans="16:16" x14ac:dyDescent="0.3">
      <c r="P1046" s="21"/>
    </row>
    <row r="1047" spans="16:16" x14ac:dyDescent="0.3">
      <c r="P1047" s="21"/>
    </row>
    <row r="1048" spans="16:16" x14ac:dyDescent="0.3">
      <c r="P1048" s="21"/>
    </row>
    <row r="1049" spans="16:16" x14ac:dyDescent="0.3">
      <c r="P1049" s="21"/>
    </row>
    <row r="1050" spans="16:16" x14ac:dyDescent="0.3">
      <c r="P1050" s="21"/>
    </row>
    <row r="1051" spans="16:16" x14ac:dyDescent="0.3">
      <c r="P1051" s="21"/>
    </row>
    <row r="1052" spans="16:16" x14ac:dyDescent="0.3">
      <c r="P1052" s="21"/>
    </row>
  </sheetData>
  <mergeCells count="5">
    <mergeCell ref="B55:O55"/>
    <mergeCell ref="B57:O57"/>
    <mergeCell ref="B59:O59"/>
    <mergeCell ref="B61:G61"/>
    <mergeCell ref="D31:H31"/>
  </mergeCells>
  <phoneticPr fontId="9"/>
  <pageMargins left="0.78740157480314965" right="0.78740157480314965" top="0.98425196850393704" bottom="0.98425196850393704" header="0.51181102362204722" footer="0.51181102362204722"/>
  <pageSetup paperSize="9" scale="64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0F89E-1536-47EC-9201-3ABFC53A553D}">
  <sheetPr>
    <tabColor theme="0"/>
    <pageSetUpPr fitToPage="1"/>
  </sheetPr>
  <dimension ref="A1:Q312"/>
  <sheetViews>
    <sheetView tabSelected="1" view="pageBreakPreview" topLeftCell="B45" zoomScaleNormal="100" zoomScaleSheetLayoutView="100" workbookViewId="0">
      <selection activeCell="B63" sqref="B63"/>
    </sheetView>
  </sheetViews>
  <sheetFormatPr defaultColWidth="8.09765625" defaultRowHeight="13" x14ac:dyDescent="0.3"/>
  <cols>
    <col min="1" max="1" width="2.69921875" style="1" customWidth="1"/>
    <col min="2" max="2" width="18.69921875" style="1" customWidth="1"/>
    <col min="3" max="3" width="12.69921875" style="1" customWidth="1"/>
    <col min="4" max="5" width="15.09765625" style="1" customWidth="1"/>
    <col min="6" max="6" width="8.69921875" style="7" customWidth="1"/>
    <col min="7" max="7" width="8.69921875" style="1" customWidth="1"/>
    <col min="8" max="8" width="11" style="1" customWidth="1"/>
    <col min="9" max="10" width="8.69921875" style="1" customWidth="1"/>
    <col min="11" max="11" width="8.69921875" style="7" customWidth="1"/>
    <col min="12" max="15" width="8.69921875" style="1" customWidth="1"/>
    <col min="16" max="16" width="10" style="1" customWidth="1"/>
    <col min="17" max="18" width="8.09765625" style="1" customWidth="1"/>
    <col min="19" max="16384" width="8.09765625" style="1"/>
  </cols>
  <sheetData>
    <row r="1" spans="1:17" s="3" customFormat="1" ht="18.649999999999999" customHeight="1" x14ac:dyDescent="0.4">
      <c r="A1" s="3" t="s">
        <v>15</v>
      </c>
      <c r="B1" s="421" t="s">
        <v>481</v>
      </c>
      <c r="C1" s="460"/>
      <c r="D1" s="422"/>
      <c r="E1" s="422"/>
      <c r="F1" s="461"/>
      <c r="G1" s="422"/>
      <c r="H1" s="422"/>
      <c r="I1" s="422"/>
      <c r="J1" s="422"/>
      <c r="K1" s="461"/>
      <c r="L1" s="422"/>
      <c r="M1" s="422"/>
      <c r="N1" s="422"/>
      <c r="O1" s="422"/>
    </row>
    <row r="2" spans="1:17" s="3" customFormat="1" ht="18.649999999999999" customHeight="1" x14ac:dyDescent="0.4">
      <c r="B2" s="422"/>
      <c r="C2" s="460"/>
      <c r="D2" s="422"/>
      <c r="E2" s="422"/>
      <c r="F2" s="461"/>
      <c r="G2" s="422"/>
      <c r="H2" s="422"/>
      <c r="I2" s="422"/>
      <c r="J2" s="422"/>
      <c r="K2" s="461"/>
      <c r="L2" s="422"/>
      <c r="M2" s="422"/>
      <c r="N2" s="422"/>
      <c r="O2" s="422"/>
    </row>
    <row r="3" spans="1:17" s="3" customFormat="1" ht="18" x14ac:dyDescent="0.4">
      <c r="B3" s="3" t="s">
        <v>3</v>
      </c>
      <c r="C3" s="806" t="s">
        <v>520</v>
      </c>
      <c r="F3" s="807"/>
      <c r="G3" s="808"/>
      <c r="K3" s="807"/>
    </row>
    <row r="4" spans="1:17" s="3" customFormat="1" ht="18.649999999999999" customHeight="1" x14ac:dyDescent="0.4">
      <c r="B4" s="3" t="s">
        <v>4</v>
      </c>
      <c r="C4" s="809" t="s">
        <v>5</v>
      </c>
      <c r="F4" s="807"/>
      <c r="K4" s="807"/>
    </row>
    <row r="5" spans="1:17" s="3" customFormat="1" ht="18.649999999999999" customHeight="1" x14ac:dyDescent="0.4">
      <c r="B5" s="3" t="s">
        <v>292</v>
      </c>
      <c r="C5" s="809" t="s">
        <v>6</v>
      </c>
      <c r="F5" s="807"/>
      <c r="K5" s="807"/>
    </row>
    <row r="6" spans="1:17" ht="12.75" customHeight="1" x14ac:dyDescent="0.3"/>
    <row r="7" spans="1:17" x14ac:dyDescent="0.3">
      <c r="B7" s="810"/>
      <c r="C7" s="810"/>
      <c r="D7" s="941" t="s">
        <v>108</v>
      </c>
      <c r="E7" s="941"/>
      <c r="F7" s="941"/>
      <c r="G7" s="941"/>
      <c r="H7" s="941"/>
      <c r="I7" s="941"/>
      <c r="J7" s="941"/>
      <c r="K7" s="941"/>
      <c r="L7" s="941"/>
      <c r="M7" s="941"/>
      <c r="N7" s="941"/>
      <c r="O7" s="941"/>
      <c r="P7" s="941"/>
    </row>
    <row r="8" spans="1:17" s="4" customFormat="1" ht="16.5" x14ac:dyDescent="0.4">
      <c r="B8" s="942"/>
      <c r="C8" s="794" t="s">
        <v>71</v>
      </c>
      <c r="D8" s="794" t="s">
        <v>18</v>
      </c>
      <c r="E8" s="794" t="s">
        <v>19</v>
      </c>
      <c r="F8" s="794" t="s">
        <v>20</v>
      </c>
      <c r="G8" s="794" t="s">
        <v>21</v>
      </c>
      <c r="H8" s="794" t="s">
        <v>461</v>
      </c>
      <c r="I8" s="791" t="s">
        <v>73</v>
      </c>
      <c r="J8" s="811" t="s">
        <v>74</v>
      </c>
      <c r="K8" s="794" t="s">
        <v>75</v>
      </c>
      <c r="L8" s="794" t="s">
        <v>76</v>
      </c>
      <c r="M8" s="794" t="s">
        <v>77</v>
      </c>
      <c r="N8" s="794" t="s">
        <v>78</v>
      </c>
      <c r="O8" s="794" t="s">
        <v>79</v>
      </c>
      <c r="P8" s="794" t="s">
        <v>80</v>
      </c>
      <c r="Q8" s="10"/>
    </row>
    <row r="9" spans="1:17" s="4" customFormat="1" ht="12.75" customHeight="1" x14ac:dyDescent="0.3">
      <c r="B9" s="943"/>
      <c r="C9" s="812" t="s">
        <v>58</v>
      </c>
      <c r="D9" s="813" t="s">
        <v>506</v>
      </c>
      <c r="E9" s="812"/>
      <c r="F9" s="814" t="s">
        <v>22</v>
      </c>
      <c r="G9" s="812" t="s">
        <v>59</v>
      </c>
      <c r="H9" s="812" t="s">
        <v>459</v>
      </c>
      <c r="I9" s="812" t="s">
        <v>60</v>
      </c>
      <c r="J9" s="812" t="s">
        <v>60</v>
      </c>
      <c r="K9" s="812" t="s">
        <v>60</v>
      </c>
      <c r="L9" s="812" t="s">
        <v>60</v>
      </c>
      <c r="M9" s="812" t="s">
        <v>60</v>
      </c>
      <c r="N9" s="812" t="s">
        <v>60</v>
      </c>
      <c r="O9" s="812" t="s">
        <v>60</v>
      </c>
      <c r="P9" s="812" t="s">
        <v>60</v>
      </c>
      <c r="Q9" s="10"/>
    </row>
    <row r="10" spans="1:17" ht="12.75" customHeight="1" x14ac:dyDescent="0.3">
      <c r="B10" s="10" t="s">
        <v>7</v>
      </c>
      <c r="C10" s="209">
        <v>45434</v>
      </c>
      <c r="D10" s="30">
        <v>19</v>
      </c>
      <c r="E10" s="29">
        <v>7.1216345425847862</v>
      </c>
      <c r="F10" s="29">
        <v>3.47</v>
      </c>
      <c r="G10" s="28">
        <v>0.161</v>
      </c>
      <c r="H10" s="28">
        <v>0.14649999999999999</v>
      </c>
      <c r="I10" s="29">
        <v>4.5199999999999996</v>
      </c>
      <c r="J10" s="29">
        <v>0.42499999999999999</v>
      </c>
      <c r="K10" s="29">
        <v>1.665</v>
      </c>
      <c r="L10" s="29" t="s">
        <v>152</v>
      </c>
      <c r="M10" s="29">
        <v>1.84</v>
      </c>
      <c r="N10" s="29">
        <v>0.255</v>
      </c>
      <c r="O10" s="29">
        <v>2.5149999999999997</v>
      </c>
      <c r="P10" s="29">
        <v>1.1949999999999998</v>
      </c>
      <c r="Q10" s="13"/>
    </row>
    <row r="11" spans="1:17" ht="12.75" customHeight="1" x14ac:dyDescent="0.3">
      <c r="B11" s="10" t="s">
        <v>8</v>
      </c>
      <c r="C11" s="209">
        <v>45497</v>
      </c>
      <c r="D11" s="30">
        <v>25.5</v>
      </c>
      <c r="E11" s="29">
        <v>7.3816281085552777</v>
      </c>
      <c r="F11" s="29">
        <v>3.29</v>
      </c>
      <c r="G11" s="28">
        <v>0.1605</v>
      </c>
      <c r="H11" s="28">
        <v>0.14749999999999999</v>
      </c>
      <c r="I11" s="29">
        <v>4.1100000000000003</v>
      </c>
      <c r="J11" s="29">
        <v>0.35</v>
      </c>
      <c r="K11" s="29">
        <v>1.53</v>
      </c>
      <c r="L11" s="29" t="s">
        <v>152</v>
      </c>
      <c r="M11" s="29">
        <v>1.76</v>
      </c>
      <c r="N11" s="29">
        <v>0.245</v>
      </c>
      <c r="O11" s="29">
        <v>2.375</v>
      </c>
      <c r="P11" s="29">
        <v>1.1399999999999999</v>
      </c>
      <c r="Q11" s="13"/>
    </row>
    <row r="12" spans="1:17" ht="12.75" customHeight="1" x14ac:dyDescent="0.3">
      <c r="B12" s="10"/>
      <c r="C12" s="209">
        <v>45587</v>
      </c>
      <c r="D12" s="30">
        <v>20.9</v>
      </c>
      <c r="E12" s="29">
        <v>6.9513366390704938</v>
      </c>
      <c r="F12" s="29">
        <v>3.6850000000000001</v>
      </c>
      <c r="G12" s="28">
        <v>0.17749999999999999</v>
      </c>
      <c r="H12" s="28">
        <v>0.16350000000000001</v>
      </c>
      <c r="I12" s="29">
        <v>4.3</v>
      </c>
      <c r="J12" s="29">
        <v>0.83</v>
      </c>
      <c r="K12" s="29">
        <v>1.57</v>
      </c>
      <c r="L12" s="29" t="s">
        <v>152</v>
      </c>
      <c r="M12" s="29">
        <v>1.88</v>
      </c>
      <c r="N12" s="29">
        <v>0.27</v>
      </c>
      <c r="O12" s="29">
        <v>2.78</v>
      </c>
      <c r="P12" s="29">
        <v>1.23</v>
      </c>
      <c r="Q12" s="13"/>
    </row>
    <row r="13" spans="1:17" ht="12.75" customHeight="1" x14ac:dyDescent="0.3">
      <c r="B13" s="10"/>
      <c r="C13" s="209">
        <v>45679</v>
      </c>
      <c r="D13" s="815">
        <v>6.8</v>
      </c>
      <c r="E13" s="634">
        <v>7.1381191320260946</v>
      </c>
      <c r="F13" s="634">
        <v>3.8849999999999998</v>
      </c>
      <c r="G13" s="816">
        <v>0.17050000000000001</v>
      </c>
      <c r="H13" s="816">
        <v>0.16350000000000001</v>
      </c>
      <c r="I13" s="634">
        <v>5.1349999999999998</v>
      </c>
      <c r="J13" s="634">
        <v>0.74</v>
      </c>
      <c r="K13" s="634">
        <v>1.7949999999999999</v>
      </c>
      <c r="L13" s="634" t="s">
        <v>152</v>
      </c>
      <c r="M13" s="634">
        <v>1.91</v>
      </c>
      <c r="N13" s="634">
        <v>0.22</v>
      </c>
      <c r="O13" s="634">
        <v>3.05</v>
      </c>
      <c r="P13" s="634">
        <v>1.21</v>
      </c>
      <c r="Q13" s="13"/>
    </row>
    <row r="14" spans="1:17" ht="12.75" customHeight="1" x14ac:dyDescent="0.3">
      <c r="B14" s="10"/>
      <c r="C14" s="817" t="s">
        <v>65</v>
      </c>
      <c r="D14" s="756">
        <v>18.05</v>
      </c>
      <c r="E14" s="818">
        <v>7.1224576023572297</v>
      </c>
      <c r="F14" s="818">
        <v>3.5825</v>
      </c>
      <c r="G14" s="782">
        <v>0.167375</v>
      </c>
      <c r="H14" s="782">
        <v>0.15525</v>
      </c>
      <c r="I14" s="818">
        <v>4.5162499999999994</v>
      </c>
      <c r="J14" s="818">
        <v>0.58624999999999994</v>
      </c>
      <c r="K14" s="818">
        <v>1.6400000000000001</v>
      </c>
      <c r="L14" s="818" t="s">
        <v>152</v>
      </c>
      <c r="M14" s="818">
        <v>1.8475000000000001</v>
      </c>
      <c r="N14" s="818">
        <v>0.2475</v>
      </c>
      <c r="O14" s="818">
        <v>2.6799999999999997</v>
      </c>
      <c r="P14" s="818">
        <v>1.1937500000000001</v>
      </c>
      <c r="Q14" s="13"/>
    </row>
    <row r="15" spans="1:17" ht="12.75" customHeight="1" x14ac:dyDescent="0.3">
      <c r="B15" s="794" t="s">
        <v>62</v>
      </c>
      <c r="C15" s="743">
        <f>C10</f>
        <v>45434</v>
      </c>
      <c r="D15" s="760">
        <v>15.4</v>
      </c>
      <c r="E15" s="819">
        <v>6.705249759735354</v>
      </c>
      <c r="F15" s="819">
        <v>3.5549999999999997</v>
      </c>
      <c r="G15" s="769">
        <v>0.16250000000000001</v>
      </c>
      <c r="H15" s="769">
        <v>0.14499999999999999</v>
      </c>
      <c r="I15" s="819">
        <v>4.4649999999999999</v>
      </c>
      <c r="J15" s="819">
        <v>0.61499999999999999</v>
      </c>
      <c r="K15" s="819">
        <v>1.65</v>
      </c>
      <c r="L15" s="819">
        <v>2.5000000000000001E-2</v>
      </c>
      <c r="M15" s="819">
        <v>1.83</v>
      </c>
      <c r="N15" s="819">
        <v>0.25</v>
      </c>
      <c r="O15" s="819">
        <v>2.59</v>
      </c>
      <c r="P15" s="819">
        <v>1.23</v>
      </c>
      <c r="Q15" s="13"/>
    </row>
    <row r="16" spans="1:17" ht="12.75" customHeight="1" x14ac:dyDescent="0.3">
      <c r="B16" s="10" t="s">
        <v>63</v>
      </c>
      <c r="C16" s="209">
        <f>C11</f>
        <v>45497</v>
      </c>
      <c r="D16" s="30">
        <v>18.7</v>
      </c>
      <c r="E16" s="29">
        <v>6.4924506922285294</v>
      </c>
      <c r="F16" s="29">
        <v>3.4950000000000001</v>
      </c>
      <c r="G16" s="28">
        <v>0.188</v>
      </c>
      <c r="H16" s="28">
        <v>0.17299999999999999</v>
      </c>
      <c r="I16" s="29">
        <v>3.4649999999999999</v>
      </c>
      <c r="J16" s="29">
        <v>0.18</v>
      </c>
      <c r="K16" s="29">
        <v>1.54</v>
      </c>
      <c r="L16" s="29">
        <v>0.05</v>
      </c>
      <c r="M16" s="29">
        <v>1.7050000000000001</v>
      </c>
      <c r="N16" s="29">
        <v>0.31999999999999995</v>
      </c>
      <c r="O16" s="29">
        <v>2.5750000000000002</v>
      </c>
      <c r="P16" s="29">
        <v>1.2</v>
      </c>
      <c r="Q16" s="13"/>
    </row>
    <row r="17" spans="2:17" ht="12.75" customHeight="1" x14ac:dyDescent="0.3">
      <c r="B17" s="10"/>
      <c r="C17" s="209">
        <f>C12</f>
        <v>45587</v>
      </c>
      <c r="D17" s="30">
        <v>19.7</v>
      </c>
      <c r="E17" s="29">
        <v>6.7628386617452572</v>
      </c>
      <c r="F17" s="29">
        <v>3.91</v>
      </c>
      <c r="G17" s="28">
        <v>0.19750000000000001</v>
      </c>
      <c r="H17" s="28">
        <v>0.17849999999999999</v>
      </c>
      <c r="I17" s="29">
        <v>4.29</v>
      </c>
      <c r="J17" s="29">
        <v>0.81499999999999995</v>
      </c>
      <c r="K17" s="29">
        <v>1.6</v>
      </c>
      <c r="L17" s="29">
        <v>0.11000000000000001</v>
      </c>
      <c r="M17" s="29">
        <v>1.895</v>
      </c>
      <c r="N17" s="29">
        <v>0.30500000000000005</v>
      </c>
      <c r="O17" s="29">
        <v>2.895</v>
      </c>
      <c r="P17" s="29">
        <v>1.325</v>
      </c>
      <c r="Q17" s="13"/>
    </row>
    <row r="18" spans="2:17" ht="12.75" customHeight="1" x14ac:dyDescent="0.3">
      <c r="B18" s="10"/>
      <c r="C18" s="209">
        <f>C13</f>
        <v>45679</v>
      </c>
      <c r="D18" s="815">
        <v>6.4</v>
      </c>
      <c r="E18" s="634">
        <v>7.1278220379214394</v>
      </c>
      <c r="F18" s="634">
        <v>3.9</v>
      </c>
      <c r="G18" s="816">
        <v>0.16850000000000001</v>
      </c>
      <c r="H18" s="816">
        <v>0.17849999999999999</v>
      </c>
      <c r="I18" s="634">
        <v>5.1349999999999998</v>
      </c>
      <c r="J18" s="634">
        <v>0.74</v>
      </c>
      <c r="K18" s="634">
        <v>1.79</v>
      </c>
      <c r="L18" s="634" t="s">
        <v>152</v>
      </c>
      <c r="M18" s="634">
        <v>1.91</v>
      </c>
      <c r="N18" s="634">
        <v>0.22</v>
      </c>
      <c r="O18" s="634">
        <v>3.06</v>
      </c>
      <c r="P18" s="634">
        <v>1.21</v>
      </c>
      <c r="Q18" s="13"/>
    </row>
    <row r="19" spans="2:17" ht="12.75" customHeight="1" x14ac:dyDescent="0.3">
      <c r="B19" s="812"/>
      <c r="C19" s="817" t="s">
        <v>65</v>
      </c>
      <c r="D19" s="756">
        <v>15.049999999999999</v>
      </c>
      <c r="E19" s="818">
        <v>6.7178010074094505</v>
      </c>
      <c r="F19" s="818">
        <v>3.7150000000000003</v>
      </c>
      <c r="G19" s="782">
        <v>0.17912500000000001</v>
      </c>
      <c r="H19" s="782">
        <v>0.16874999999999998</v>
      </c>
      <c r="I19" s="818">
        <v>4.3387499999999992</v>
      </c>
      <c r="J19" s="818">
        <v>0.58749999999999991</v>
      </c>
      <c r="K19" s="818">
        <v>1.645</v>
      </c>
      <c r="L19" s="818">
        <v>4.6250000000000006E-2</v>
      </c>
      <c r="M19" s="818">
        <v>1.835</v>
      </c>
      <c r="N19" s="818">
        <v>0.27374999999999999</v>
      </c>
      <c r="O19" s="818">
        <v>2.7800000000000002</v>
      </c>
      <c r="P19" s="818">
        <v>1.24125</v>
      </c>
      <c r="Q19" s="13"/>
    </row>
    <row r="20" spans="2:17" ht="12.75" customHeight="1" x14ac:dyDescent="0.3">
      <c r="B20" s="10" t="s">
        <v>257</v>
      </c>
      <c r="C20" s="209">
        <f>C10</f>
        <v>45434</v>
      </c>
      <c r="D20" s="30">
        <v>15.6</v>
      </c>
      <c r="E20" s="29">
        <v>7.0860024996904754</v>
      </c>
      <c r="F20" s="29">
        <v>3.76</v>
      </c>
      <c r="G20" s="28">
        <v>0.1535</v>
      </c>
      <c r="H20" s="28">
        <v>0.13450000000000001</v>
      </c>
      <c r="I20" s="29">
        <v>5.5649999999999995</v>
      </c>
      <c r="J20" s="29">
        <v>0.89</v>
      </c>
      <c r="K20" s="29">
        <v>1.68</v>
      </c>
      <c r="L20" s="29" t="s">
        <v>152</v>
      </c>
      <c r="M20" s="29">
        <v>1.9449999999999998</v>
      </c>
      <c r="N20" s="29">
        <v>0.25</v>
      </c>
      <c r="O20" s="29">
        <v>2.605</v>
      </c>
      <c r="P20" s="29">
        <v>1.35</v>
      </c>
      <c r="Q20" s="13"/>
    </row>
    <row r="21" spans="2:17" ht="12.75" customHeight="1" x14ac:dyDescent="0.3">
      <c r="B21" s="10" t="s">
        <v>64</v>
      </c>
      <c r="C21" s="209">
        <f>C11</f>
        <v>45497</v>
      </c>
      <c r="D21" s="30">
        <v>20.8</v>
      </c>
      <c r="E21" s="29">
        <v>7.1429633876259624</v>
      </c>
      <c r="F21" s="29">
        <v>3.67</v>
      </c>
      <c r="G21" s="28">
        <v>0.155</v>
      </c>
      <c r="H21" s="28">
        <v>0.14050000000000001</v>
      </c>
      <c r="I21" s="29">
        <v>4.835</v>
      </c>
      <c r="J21" s="29">
        <v>1.1150000000000002</v>
      </c>
      <c r="K21" s="29">
        <v>1.62</v>
      </c>
      <c r="L21" s="634" t="s">
        <v>152</v>
      </c>
      <c r="M21" s="29">
        <v>1.85</v>
      </c>
      <c r="N21" s="29">
        <v>0.28500000000000003</v>
      </c>
      <c r="O21" s="29">
        <v>2.5299999999999998</v>
      </c>
      <c r="P21" s="29">
        <v>1.2850000000000001</v>
      </c>
      <c r="Q21" s="13"/>
    </row>
    <row r="22" spans="2:17" ht="12.75" customHeight="1" x14ac:dyDescent="0.3">
      <c r="B22" s="10"/>
      <c r="C22" s="209">
        <f>C12</f>
        <v>45587</v>
      </c>
      <c r="D22" s="30">
        <v>20.8</v>
      </c>
      <c r="E22" s="29">
        <v>7.1260424282278843</v>
      </c>
      <c r="F22" s="29">
        <v>3.9750000000000001</v>
      </c>
      <c r="G22" s="28">
        <v>0.1545</v>
      </c>
      <c r="H22" s="28">
        <v>0.14000000000000001</v>
      </c>
      <c r="I22" s="29">
        <v>5.7450000000000001</v>
      </c>
      <c r="J22" s="29">
        <v>1.45</v>
      </c>
      <c r="K22" s="29">
        <v>1.69</v>
      </c>
      <c r="L22" s="29" t="s">
        <v>152</v>
      </c>
      <c r="M22" s="29">
        <v>2</v>
      </c>
      <c r="N22" s="29">
        <v>0.27</v>
      </c>
      <c r="O22" s="29">
        <v>2.7649999999999997</v>
      </c>
      <c r="P22" s="29">
        <v>1.37</v>
      </c>
      <c r="Q22" s="13"/>
    </row>
    <row r="23" spans="2:17" ht="12.75" customHeight="1" x14ac:dyDescent="0.3">
      <c r="B23" s="10"/>
      <c r="C23" s="209">
        <f>C13</f>
        <v>45679</v>
      </c>
      <c r="D23" s="30">
        <v>8</v>
      </c>
      <c r="E23" s="29">
        <v>7.1290506804983238</v>
      </c>
      <c r="F23" s="29">
        <v>3.99</v>
      </c>
      <c r="G23" s="28">
        <v>0.13450000000000001</v>
      </c>
      <c r="H23" s="28">
        <v>0.14000000000000001</v>
      </c>
      <c r="I23" s="29">
        <v>6.62</v>
      </c>
      <c r="J23" s="29">
        <v>1.17</v>
      </c>
      <c r="K23" s="29">
        <v>1.74</v>
      </c>
      <c r="L23" s="29" t="s">
        <v>152</v>
      </c>
      <c r="M23" s="29">
        <v>1.95</v>
      </c>
      <c r="N23" s="29">
        <v>0.2</v>
      </c>
      <c r="O23" s="29">
        <v>2.71</v>
      </c>
      <c r="P23" s="29">
        <v>1.395</v>
      </c>
      <c r="Q23" s="13"/>
    </row>
    <row r="24" spans="2:17" ht="12.75" customHeight="1" x14ac:dyDescent="0.3">
      <c r="B24" s="10"/>
      <c r="C24" s="817" t="s">
        <v>65</v>
      </c>
      <c r="D24" s="756">
        <v>16.3</v>
      </c>
      <c r="E24" s="818">
        <v>7.1204904896303987</v>
      </c>
      <c r="F24" s="818">
        <v>3.8487499999999999</v>
      </c>
      <c r="G24" s="782">
        <v>0.14937499999999998</v>
      </c>
      <c r="H24" s="782">
        <v>0.13875000000000001</v>
      </c>
      <c r="I24" s="818">
        <v>5.6912500000000001</v>
      </c>
      <c r="J24" s="818">
        <v>1.15625</v>
      </c>
      <c r="K24" s="818">
        <v>1.6825000000000001</v>
      </c>
      <c r="L24" s="818" t="s">
        <v>152</v>
      </c>
      <c r="M24" s="818">
        <v>1.93625</v>
      </c>
      <c r="N24" s="818">
        <v>0.25125000000000003</v>
      </c>
      <c r="O24" s="818">
        <v>2.6524999999999999</v>
      </c>
      <c r="P24" s="818">
        <v>1.35</v>
      </c>
      <c r="Q24" s="13"/>
    </row>
    <row r="25" spans="2:17" ht="12.75" customHeight="1" x14ac:dyDescent="0.3">
      <c r="B25" s="794" t="s">
        <v>159</v>
      </c>
      <c r="C25" s="743">
        <f>C10</f>
        <v>45434</v>
      </c>
      <c r="D25" s="760">
        <v>16.5</v>
      </c>
      <c r="E25" s="819">
        <v>7.029315417177469</v>
      </c>
      <c r="F25" s="819">
        <v>3.3049999999999997</v>
      </c>
      <c r="G25" s="769">
        <v>0.14149999999999999</v>
      </c>
      <c r="H25" s="769">
        <v>0.111</v>
      </c>
      <c r="I25" s="819">
        <v>4.42</v>
      </c>
      <c r="J25" s="819">
        <v>0.6</v>
      </c>
      <c r="K25" s="819">
        <v>1.72</v>
      </c>
      <c r="L25" s="819" t="s">
        <v>152</v>
      </c>
      <c r="M25" s="819">
        <v>2.1749999999999998</v>
      </c>
      <c r="N25" s="819">
        <v>0.245</v>
      </c>
      <c r="O25" s="819">
        <v>1.79</v>
      </c>
      <c r="P25" s="819">
        <v>1.25</v>
      </c>
      <c r="Q25" s="13"/>
    </row>
    <row r="26" spans="2:17" ht="12.75" customHeight="1" x14ac:dyDescent="0.3">
      <c r="B26" s="10" t="s">
        <v>64</v>
      </c>
      <c r="C26" s="209">
        <f>C11</f>
        <v>45497</v>
      </c>
      <c r="D26" s="815">
        <v>21.4</v>
      </c>
      <c r="E26" s="634">
        <v>7.0190543691522347</v>
      </c>
      <c r="F26" s="634">
        <v>3.17</v>
      </c>
      <c r="G26" s="816">
        <v>0.13200000000000001</v>
      </c>
      <c r="H26" s="816">
        <v>0.112</v>
      </c>
      <c r="I26" s="634">
        <v>3.72</v>
      </c>
      <c r="J26" s="634">
        <v>1.0900000000000001</v>
      </c>
      <c r="K26" s="634">
        <v>1.66</v>
      </c>
      <c r="L26" s="634" t="s">
        <v>152</v>
      </c>
      <c r="M26" s="634">
        <v>2.085</v>
      </c>
      <c r="N26" s="634">
        <v>0.28000000000000003</v>
      </c>
      <c r="O26" s="634">
        <v>1.6749999999999998</v>
      </c>
      <c r="P26" s="634">
        <v>1.1499999999999999</v>
      </c>
      <c r="Q26" s="13"/>
    </row>
    <row r="27" spans="2:17" ht="12.75" customHeight="1" x14ac:dyDescent="0.3">
      <c r="B27" s="10"/>
      <c r="C27" s="209">
        <f>C12</f>
        <v>45587</v>
      </c>
      <c r="D27" s="815">
        <v>21.4</v>
      </c>
      <c r="E27" s="634">
        <v>6.9755647207898273</v>
      </c>
      <c r="F27" s="634">
        <v>3.395</v>
      </c>
      <c r="G27" s="816">
        <v>0.13200000000000001</v>
      </c>
      <c r="H27" s="816">
        <v>0.1135</v>
      </c>
      <c r="I27" s="634">
        <v>4.3600000000000003</v>
      </c>
      <c r="J27" s="634">
        <v>1.33</v>
      </c>
      <c r="K27" s="634">
        <v>1.75</v>
      </c>
      <c r="L27" s="634" t="s">
        <v>152</v>
      </c>
      <c r="M27" s="634">
        <v>2.2050000000000001</v>
      </c>
      <c r="N27" s="634">
        <v>0.25</v>
      </c>
      <c r="O27" s="634">
        <v>1.82</v>
      </c>
      <c r="P27" s="634">
        <v>1.2349999999999999</v>
      </c>
      <c r="Q27" s="13"/>
    </row>
    <row r="28" spans="2:17" ht="12.75" customHeight="1" x14ac:dyDescent="0.3">
      <c r="B28" s="10"/>
      <c r="C28" s="209">
        <f>C13</f>
        <v>45679</v>
      </c>
      <c r="D28" s="815">
        <v>7.4</v>
      </c>
      <c r="E28" s="634">
        <v>7.0029727133276047</v>
      </c>
      <c r="F28" s="634">
        <v>3.45</v>
      </c>
      <c r="G28" s="816">
        <v>0.126</v>
      </c>
      <c r="H28" s="816">
        <v>0.1135</v>
      </c>
      <c r="I28" s="634">
        <v>4.95</v>
      </c>
      <c r="J28" s="634">
        <v>0.92500000000000004</v>
      </c>
      <c r="K28" s="634">
        <v>1.81</v>
      </c>
      <c r="L28" s="634" t="s">
        <v>152</v>
      </c>
      <c r="M28" s="634">
        <v>2.17</v>
      </c>
      <c r="N28" s="634">
        <v>0.18</v>
      </c>
      <c r="O28" s="634">
        <v>1.835</v>
      </c>
      <c r="P28" s="634">
        <v>1.28</v>
      </c>
      <c r="Q28" s="13"/>
    </row>
    <row r="29" spans="2:17" ht="12.75" customHeight="1" x14ac:dyDescent="0.3">
      <c r="B29" s="812"/>
      <c r="C29" s="817" t="s">
        <v>65</v>
      </c>
      <c r="D29" s="756">
        <v>16.675000000000001</v>
      </c>
      <c r="E29" s="818">
        <v>7.0062490191061686</v>
      </c>
      <c r="F29" s="818">
        <v>3.33</v>
      </c>
      <c r="G29" s="782">
        <v>0.13287499999999999</v>
      </c>
      <c r="H29" s="782">
        <v>0.1125</v>
      </c>
      <c r="I29" s="818">
        <v>4.3624999999999998</v>
      </c>
      <c r="J29" s="818">
        <v>0.98625000000000007</v>
      </c>
      <c r="K29" s="818">
        <v>1.7349999999999999</v>
      </c>
      <c r="L29" s="818" t="s">
        <v>152</v>
      </c>
      <c r="M29" s="818">
        <v>2.1587499999999999</v>
      </c>
      <c r="N29" s="818">
        <v>0.23875000000000002</v>
      </c>
      <c r="O29" s="818">
        <v>1.78</v>
      </c>
      <c r="P29" s="818">
        <v>1.22875</v>
      </c>
      <c r="Q29" s="13"/>
    </row>
    <row r="30" spans="2:17" ht="12.75" customHeight="1" x14ac:dyDescent="0.3">
      <c r="B30" s="427"/>
      <c r="C30" s="427"/>
      <c r="D30" s="429"/>
      <c r="E30" s="436"/>
      <c r="F30" s="436"/>
      <c r="G30" s="444"/>
      <c r="H30" s="436"/>
      <c r="I30" s="436"/>
      <c r="J30" s="436"/>
      <c r="K30" s="436"/>
      <c r="L30" s="436"/>
      <c r="M30" s="436"/>
      <c r="N30" s="436"/>
      <c r="O30" s="436"/>
      <c r="P30" s="13"/>
    </row>
    <row r="31" spans="2:17" ht="19" x14ac:dyDescent="0.3">
      <c r="B31" s="424"/>
      <c r="C31" s="424"/>
      <c r="D31" s="933" t="s">
        <v>70</v>
      </c>
      <c r="E31" s="933"/>
      <c r="F31" s="933"/>
      <c r="G31" s="933"/>
      <c r="H31" s="933"/>
      <c r="I31" s="933"/>
      <c r="J31" s="933"/>
      <c r="K31" s="466" t="s">
        <v>164</v>
      </c>
      <c r="L31" s="436"/>
      <c r="M31" s="436"/>
      <c r="N31" s="436"/>
      <c r="O31" s="436"/>
      <c r="P31" s="13"/>
    </row>
    <row r="32" spans="2:17" ht="16.5" x14ac:dyDescent="0.4">
      <c r="B32" s="427" t="s">
        <v>17</v>
      </c>
      <c r="C32" s="427" t="s">
        <v>71</v>
      </c>
      <c r="D32" s="427" t="s">
        <v>45</v>
      </c>
      <c r="E32" s="445" t="s">
        <v>178</v>
      </c>
      <c r="F32" s="944" t="s">
        <v>178</v>
      </c>
      <c r="G32" s="944"/>
      <c r="H32" s="427" t="s">
        <v>81</v>
      </c>
      <c r="I32" s="427" t="s">
        <v>82</v>
      </c>
      <c r="J32" s="427" t="s">
        <v>44</v>
      </c>
      <c r="K32" s="427" t="s">
        <v>143</v>
      </c>
      <c r="L32" s="436"/>
      <c r="M32" s="436"/>
      <c r="N32" s="436"/>
      <c r="O32" s="436"/>
      <c r="P32" s="13"/>
    </row>
    <row r="33" spans="2:16" ht="13.5" customHeight="1" x14ac:dyDescent="0.3">
      <c r="B33" s="427"/>
      <c r="C33" s="427" t="s">
        <v>58</v>
      </c>
      <c r="D33" s="427" t="s">
        <v>46</v>
      </c>
      <c r="E33" s="427" t="s">
        <v>167</v>
      </c>
      <c r="F33" s="945" t="s">
        <v>166</v>
      </c>
      <c r="G33" s="945"/>
      <c r="H33" s="427" t="s">
        <v>60</v>
      </c>
      <c r="I33" s="427" t="s">
        <v>60</v>
      </c>
      <c r="J33" s="427" t="s">
        <v>60</v>
      </c>
      <c r="K33" s="427" t="s">
        <v>72</v>
      </c>
      <c r="L33" s="436"/>
      <c r="M33" s="436"/>
      <c r="N33" s="436"/>
      <c r="O33" s="436"/>
      <c r="P33" s="13"/>
    </row>
    <row r="34" spans="2:16" ht="12.75" customHeight="1" x14ac:dyDescent="0.3">
      <c r="B34" s="432" t="s">
        <v>7</v>
      </c>
      <c r="C34" s="465">
        <f>C10</f>
        <v>45434</v>
      </c>
      <c r="D34" s="791">
        <v>3.15</v>
      </c>
      <c r="E34" s="794">
        <v>16</v>
      </c>
      <c r="F34" s="939" t="s">
        <v>168</v>
      </c>
      <c r="G34" s="939"/>
      <c r="H34" s="795" t="s">
        <v>464</v>
      </c>
      <c r="I34" s="796" t="s">
        <v>152</v>
      </c>
      <c r="J34" s="791">
        <v>0.53499999999999992</v>
      </c>
      <c r="K34" s="791">
        <v>3.9649999999999999</v>
      </c>
      <c r="L34" s="436"/>
      <c r="M34" s="436"/>
      <c r="N34" s="436"/>
      <c r="O34" s="436"/>
      <c r="P34" s="13"/>
    </row>
    <row r="35" spans="2:16" ht="12.75" customHeight="1" x14ac:dyDescent="0.3">
      <c r="B35" s="427" t="s">
        <v>8</v>
      </c>
      <c r="C35" s="428">
        <f>C11</f>
        <v>45497</v>
      </c>
      <c r="D35" s="17">
        <v>2.75</v>
      </c>
      <c r="E35" s="10">
        <v>16</v>
      </c>
      <c r="F35" s="937" t="s">
        <v>168</v>
      </c>
      <c r="G35" s="937"/>
      <c r="H35" s="11" t="s">
        <v>9</v>
      </c>
      <c r="I35" s="12" t="s">
        <v>147</v>
      </c>
      <c r="J35" s="17" t="s">
        <v>9</v>
      </c>
      <c r="K35" s="17">
        <v>4.585</v>
      </c>
      <c r="L35" s="436"/>
      <c r="M35" s="436"/>
      <c r="N35" s="436"/>
      <c r="O35" s="436"/>
      <c r="P35" s="13"/>
    </row>
    <row r="36" spans="2:16" ht="12.75" customHeight="1" x14ac:dyDescent="0.3">
      <c r="B36" s="427"/>
      <c r="C36" s="428">
        <f>C12</f>
        <v>45587</v>
      </c>
      <c r="D36" s="17">
        <v>2.65</v>
      </c>
      <c r="E36" s="10">
        <v>12</v>
      </c>
      <c r="F36" s="937" t="s">
        <v>403</v>
      </c>
      <c r="G36" s="937"/>
      <c r="H36" s="11" t="s">
        <v>9</v>
      </c>
      <c r="I36" s="12" t="s">
        <v>147</v>
      </c>
      <c r="J36" s="17" t="s">
        <v>9</v>
      </c>
      <c r="K36" s="17">
        <v>5.77</v>
      </c>
      <c r="L36" s="436"/>
      <c r="M36" s="436"/>
      <c r="N36" s="436"/>
      <c r="O36" s="436"/>
      <c r="P36" s="13"/>
    </row>
    <row r="37" spans="2:16" ht="12.75" customHeight="1" x14ac:dyDescent="0.3">
      <c r="B37" s="427"/>
      <c r="C37" s="428">
        <f>C13</f>
        <v>45679</v>
      </c>
      <c r="D37" s="17">
        <v>3.3</v>
      </c>
      <c r="E37" s="10">
        <v>16</v>
      </c>
      <c r="F37" s="937" t="s">
        <v>403</v>
      </c>
      <c r="G37" s="937"/>
      <c r="H37" s="11" t="s">
        <v>9</v>
      </c>
      <c r="I37" s="12" t="s">
        <v>147</v>
      </c>
      <c r="J37" s="17" t="s">
        <v>9</v>
      </c>
      <c r="K37" s="17">
        <v>4.82</v>
      </c>
      <c r="L37" s="436"/>
      <c r="M37" s="436"/>
      <c r="N37" s="436"/>
      <c r="O37" s="436"/>
      <c r="P37" s="13"/>
    </row>
    <row r="38" spans="2:16" ht="12.75" customHeight="1" x14ac:dyDescent="0.3">
      <c r="B38" s="439"/>
      <c r="C38" s="425" t="s">
        <v>153</v>
      </c>
      <c r="D38" s="797">
        <v>2.9625000000000004</v>
      </c>
      <c r="E38" s="798" t="s">
        <v>9</v>
      </c>
      <c r="F38" s="938" t="s">
        <v>136</v>
      </c>
      <c r="G38" s="938"/>
      <c r="H38" s="795" t="s">
        <v>464</v>
      </c>
      <c r="I38" s="800" t="s">
        <v>147</v>
      </c>
      <c r="J38" s="797">
        <v>0.53499999999999992</v>
      </c>
      <c r="K38" s="797">
        <v>4.7850000000000001</v>
      </c>
      <c r="L38" s="436"/>
      <c r="M38" s="436"/>
      <c r="N38" s="436"/>
      <c r="O38" s="436"/>
      <c r="P38" s="13"/>
    </row>
    <row r="39" spans="2:16" ht="12.75" customHeight="1" x14ac:dyDescent="0.3">
      <c r="B39" s="427" t="s">
        <v>62</v>
      </c>
      <c r="C39" s="428">
        <f>C10</f>
        <v>45434</v>
      </c>
      <c r="D39" s="13" t="s">
        <v>27</v>
      </c>
      <c r="E39" s="801" t="s">
        <v>136</v>
      </c>
      <c r="F39" s="937" t="s">
        <v>168</v>
      </c>
      <c r="G39" s="937"/>
      <c r="H39" s="795" t="s">
        <v>464</v>
      </c>
      <c r="I39" s="12" t="s">
        <v>147</v>
      </c>
      <c r="J39" s="17">
        <v>0.5</v>
      </c>
      <c r="K39" s="17">
        <v>6.42</v>
      </c>
      <c r="L39" s="436"/>
      <c r="M39" s="436"/>
      <c r="N39" s="436"/>
      <c r="O39" s="436"/>
      <c r="P39" s="13"/>
    </row>
    <row r="40" spans="2:16" ht="12.75" customHeight="1" x14ac:dyDescent="0.3">
      <c r="B40" s="427" t="s">
        <v>63</v>
      </c>
      <c r="C40" s="428">
        <f>C11</f>
        <v>45497</v>
      </c>
      <c r="D40" s="13" t="s">
        <v>27</v>
      </c>
      <c r="E40" s="801" t="s">
        <v>136</v>
      </c>
      <c r="F40" s="937" t="s">
        <v>168</v>
      </c>
      <c r="G40" s="937"/>
      <c r="H40" s="11" t="s">
        <v>9</v>
      </c>
      <c r="I40" s="12" t="s">
        <v>147</v>
      </c>
      <c r="J40" s="17" t="s">
        <v>9</v>
      </c>
      <c r="K40" s="17">
        <v>16.09</v>
      </c>
      <c r="L40" s="436"/>
      <c r="M40" s="436"/>
      <c r="N40" s="436"/>
      <c r="O40" s="436"/>
      <c r="P40" s="13"/>
    </row>
    <row r="41" spans="2:16" ht="12.75" customHeight="1" x14ac:dyDescent="0.3">
      <c r="B41" s="427"/>
      <c r="C41" s="428">
        <f>C12</f>
        <v>45587</v>
      </c>
      <c r="D41" s="13" t="s">
        <v>9</v>
      </c>
      <c r="E41" s="801" t="s">
        <v>9</v>
      </c>
      <c r="F41" s="937" t="s">
        <v>403</v>
      </c>
      <c r="G41" s="937"/>
      <c r="H41" s="11" t="s">
        <v>9</v>
      </c>
      <c r="I41" s="12" t="s">
        <v>147</v>
      </c>
      <c r="J41" s="17" t="s">
        <v>9</v>
      </c>
      <c r="K41" s="17">
        <v>6.27</v>
      </c>
      <c r="L41" s="436"/>
      <c r="M41" s="436"/>
      <c r="N41" s="436"/>
      <c r="O41" s="436"/>
      <c r="P41" s="13"/>
    </row>
    <row r="42" spans="2:16" ht="12.75" customHeight="1" x14ac:dyDescent="0.3">
      <c r="B42" s="427"/>
      <c r="C42" s="428">
        <f>C13</f>
        <v>45679</v>
      </c>
      <c r="D42" s="13" t="s">
        <v>9</v>
      </c>
      <c r="E42" s="801" t="s">
        <v>9</v>
      </c>
      <c r="F42" s="937" t="s">
        <v>403</v>
      </c>
      <c r="G42" s="937"/>
      <c r="H42" s="11" t="s">
        <v>9</v>
      </c>
      <c r="I42" s="12" t="s">
        <v>147</v>
      </c>
      <c r="J42" s="17" t="s">
        <v>9</v>
      </c>
      <c r="K42" s="17">
        <v>7.2349999999999994</v>
      </c>
      <c r="L42" s="436"/>
      <c r="M42" s="436"/>
      <c r="N42" s="436"/>
      <c r="O42" s="436"/>
      <c r="P42" s="13"/>
    </row>
    <row r="43" spans="2:16" ht="12.75" customHeight="1" x14ac:dyDescent="0.3">
      <c r="B43" s="427"/>
      <c r="C43" s="425" t="s">
        <v>153</v>
      </c>
      <c r="D43" s="799" t="s">
        <v>27</v>
      </c>
      <c r="E43" s="802" t="s">
        <v>136</v>
      </c>
      <c r="F43" s="938" t="s">
        <v>136</v>
      </c>
      <c r="G43" s="938"/>
      <c r="H43" s="795" t="s">
        <v>464</v>
      </c>
      <c r="I43" s="800" t="s">
        <v>147</v>
      </c>
      <c r="J43" s="797">
        <v>0.5</v>
      </c>
      <c r="K43" s="797">
        <v>9.0037500000000001</v>
      </c>
      <c r="L43" s="436"/>
      <c r="M43" s="436"/>
      <c r="N43" s="436"/>
      <c r="O43" s="436"/>
      <c r="P43" s="13"/>
    </row>
    <row r="44" spans="2:16" ht="12.75" customHeight="1" x14ac:dyDescent="0.3">
      <c r="B44" s="432" t="s">
        <v>257</v>
      </c>
      <c r="C44" s="465">
        <f>C10</f>
        <v>45434</v>
      </c>
      <c r="D44" s="803" t="s">
        <v>27</v>
      </c>
      <c r="E44" s="804" t="s">
        <v>136</v>
      </c>
      <c r="F44" s="939" t="s">
        <v>168</v>
      </c>
      <c r="G44" s="939"/>
      <c r="H44" s="795">
        <v>0.02</v>
      </c>
      <c r="I44" s="796" t="s">
        <v>147</v>
      </c>
      <c r="J44" s="791">
        <v>0.21500000000000002</v>
      </c>
      <c r="K44" s="791" t="s">
        <v>9</v>
      </c>
      <c r="L44" s="436"/>
      <c r="M44" s="436"/>
      <c r="N44" s="436"/>
      <c r="O44" s="436"/>
      <c r="P44" s="13"/>
    </row>
    <row r="45" spans="2:16" ht="12.75" customHeight="1" x14ac:dyDescent="0.3">
      <c r="B45" s="427" t="s">
        <v>64</v>
      </c>
      <c r="C45" s="428">
        <f>C11</f>
        <v>45497</v>
      </c>
      <c r="D45" s="13" t="s">
        <v>27</v>
      </c>
      <c r="E45" s="801" t="s">
        <v>136</v>
      </c>
      <c r="F45" s="937" t="s">
        <v>168</v>
      </c>
      <c r="G45" s="937"/>
      <c r="H45" s="11" t="s">
        <v>9</v>
      </c>
      <c r="I45" s="12" t="s">
        <v>147</v>
      </c>
      <c r="J45" s="17" t="s">
        <v>9</v>
      </c>
      <c r="K45" s="17" t="s">
        <v>9</v>
      </c>
      <c r="L45" s="436"/>
      <c r="M45" s="436"/>
      <c r="N45" s="436"/>
      <c r="O45" s="436"/>
      <c r="P45" s="13"/>
    </row>
    <row r="46" spans="2:16" ht="12.75" customHeight="1" x14ac:dyDescent="0.3">
      <c r="B46" s="427"/>
      <c r="C46" s="428">
        <f>C12</f>
        <v>45587</v>
      </c>
      <c r="D46" s="13" t="s">
        <v>27</v>
      </c>
      <c r="E46" s="801" t="s">
        <v>136</v>
      </c>
      <c r="F46" s="937" t="s">
        <v>168</v>
      </c>
      <c r="G46" s="937"/>
      <c r="H46" s="11" t="s">
        <v>9</v>
      </c>
      <c r="I46" s="12" t="s">
        <v>147</v>
      </c>
      <c r="J46" s="17" t="s">
        <v>9</v>
      </c>
      <c r="K46" s="17" t="s">
        <v>9</v>
      </c>
      <c r="L46" s="436"/>
      <c r="M46" s="436"/>
      <c r="N46" s="436"/>
      <c r="O46" s="436"/>
      <c r="P46" s="13"/>
    </row>
    <row r="47" spans="2:16" ht="12.75" customHeight="1" x14ac:dyDescent="0.3">
      <c r="B47" s="427"/>
      <c r="C47" s="428">
        <f>C13</f>
        <v>45679</v>
      </c>
      <c r="D47" s="13" t="s">
        <v>27</v>
      </c>
      <c r="E47" s="801" t="s">
        <v>136</v>
      </c>
      <c r="F47" s="937" t="s">
        <v>168</v>
      </c>
      <c r="G47" s="937"/>
      <c r="H47" s="11" t="s">
        <v>9</v>
      </c>
      <c r="I47" s="12" t="s">
        <v>147</v>
      </c>
      <c r="J47" s="17" t="s">
        <v>9</v>
      </c>
      <c r="K47" s="17" t="s">
        <v>9</v>
      </c>
      <c r="L47" s="436"/>
      <c r="M47" s="436"/>
      <c r="N47" s="436"/>
      <c r="O47" s="436"/>
      <c r="P47" s="13"/>
    </row>
    <row r="48" spans="2:16" ht="12.75" customHeight="1" x14ac:dyDescent="0.3">
      <c r="B48" s="439"/>
      <c r="C48" s="425" t="s">
        <v>153</v>
      </c>
      <c r="D48" s="799" t="s">
        <v>27</v>
      </c>
      <c r="E48" s="802" t="s">
        <v>136</v>
      </c>
      <c r="F48" s="938" t="s">
        <v>136</v>
      </c>
      <c r="G48" s="938"/>
      <c r="H48" s="795">
        <v>0.02</v>
      </c>
      <c r="I48" s="800" t="s">
        <v>147</v>
      </c>
      <c r="J48" s="797">
        <v>0.21500000000000002</v>
      </c>
      <c r="K48" s="797" t="s">
        <v>9</v>
      </c>
      <c r="L48" s="436"/>
      <c r="M48" s="436"/>
      <c r="N48" s="436"/>
      <c r="O48" s="436"/>
      <c r="P48" s="13"/>
    </row>
    <row r="49" spans="1:16" ht="12.75" customHeight="1" x14ac:dyDescent="0.3">
      <c r="B49" s="432" t="s">
        <v>159</v>
      </c>
      <c r="C49" s="465">
        <f>C10</f>
        <v>45434</v>
      </c>
      <c r="D49" s="803" t="s">
        <v>27</v>
      </c>
      <c r="E49" s="804" t="s">
        <v>136</v>
      </c>
      <c r="F49" s="939" t="s">
        <v>168</v>
      </c>
      <c r="G49" s="939"/>
      <c r="H49" s="795" t="s">
        <v>464</v>
      </c>
      <c r="I49" s="796" t="s">
        <v>147</v>
      </c>
      <c r="J49" s="791">
        <v>0.3</v>
      </c>
      <c r="K49" s="791" t="s">
        <v>9</v>
      </c>
      <c r="L49" s="436"/>
      <c r="M49" s="436"/>
      <c r="N49" s="436"/>
      <c r="O49" s="436"/>
      <c r="P49" s="13"/>
    </row>
    <row r="50" spans="1:16" ht="12.75" customHeight="1" x14ac:dyDescent="0.3">
      <c r="B50" s="427" t="s">
        <v>64</v>
      </c>
      <c r="C50" s="428">
        <f>C11</f>
        <v>45497</v>
      </c>
      <c r="D50" s="13" t="s">
        <v>27</v>
      </c>
      <c r="E50" s="801" t="s">
        <v>136</v>
      </c>
      <c r="F50" s="937" t="s">
        <v>168</v>
      </c>
      <c r="G50" s="937"/>
      <c r="H50" s="11" t="s">
        <v>9</v>
      </c>
      <c r="I50" s="12" t="s">
        <v>147</v>
      </c>
      <c r="J50" s="17" t="s">
        <v>9</v>
      </c>
      <c r="K50" s="17" t="s">
        <v>9</v>
      </c>
      <c r="L50" s="436"/>
      <c r="M50" s="436"/>
      <c r="N50" s="436"/>
      <c r="O50" s="436"/>
      <c r="P50" s="13"/>
    </row>
    <row r="51" spans="1:16" ht="12.75" customHeight="1" x14ac:dyDescent="0.3">
      <c r="B51" s="427"/>
      <c r="C51" s="428">
        <f>C12</f>
        <v>45587</v>
      </c>
      <c r="D51" s="13" t="s">
        <v>27</v>
      </c>
      <c r="E51" s="801" t="s">
        <v>136</v>
      </c>
      <c r="F51" s="937" t="s">
        <v>168</v>
      </c>
      <c r="G51" s="937"/>
      <c r="H51" s="11" t="s">
        <v>9</v>
      </c>
      <c r="I51" s="12" t="s">
        <v>152</v>
      </c>
      <c r="J51" s="17" t="s">
        <v>9</v>
      </c>
      <c r="K51" s="17" t="s">
        <v>9</v>
      </c>
      <c r="L51" s="436"/>
      <c r="M51" s="436"/>
      <c r="N51" s="436"/>
      <c r="O51" s="436"/>
      <c r="P51" s="13"/>
    </row>
    <row r="52" spans="1:16" ht="12.75" customHeight="1" x14ac:dyDescent="0.3">
      <c r="B52" s="427"/>
      <c r="C52" s="428">
        <f>C13</f>
        <v>45679</v>
      </c>
      <c r="D52" s="13" t="s">
        <v>9</v>
      </c>
      <c r="E52" s="801" t="s">
        <v>9</v>
      </c>
      <c r="F52" s="937" t="s">
        <v>168</v>
      </c>
      <c r="G52" s="937"/>
      <c r="H52" s="11" t="s">
        <v>9</v>
      </c>
      <c r="I52" s="12" t="s">
        <v>152</v>
      </c>
      <c r="J52" s="17" t="s">
        <v>9</v>
      </c>
      <c r="K52" s="17" t="s">
        <v>9</v>
      </c>
      <c r="L52" s="436"/>
      <c r="M52" s="436"/>
      <c r="N52" s="436"/>
      <c r="O52" s="436"/>
      <c r="P52" s="13"/>
    </row>
    <row r="53" spans="1:16" ht="12.75" customHeight="1" x14ac:dyDescent="0.3">
      <c r="B53" s="439"/>
      <c r="C53" s="425" t="s">
        <v>258</v>
      </c>
      <c r="D53" s="799" t="s">
        <v>27</v>
      </c>
      <c r="E53" s="802" t="s">
        <v>136</v>
      </c>
      <c r="F53" s="938" t="s">
        <v>136</v>
      </c>
      <c r="G53" s="938"/>
      <c r="H53" s="805" t="s">
        <v>464</v>
      </c>
      <c r="I53" s="800" t="s">
        <v>147</v>
      </c>
      <c r="J53" s="797">
        <v>0.3</v>
      </c>
      <c r="K53" s="797" t="s">
        <v>9</v>
      </c>
      <c r="L53" s="436"/>
      <c r="M53" s="436"/>
      <c r="N53" s="436"/>
      <c r="O53" s="436"/>
      <c r="P53" s="13"/>
    </row>
    <row r="54" spans="1:16" ht="12.75" customHeight="1" x14ac:dyDescent="0.3">
      <c r="B54" s="451" t="s">
        <v>66</v>
      </c>
      <c r="C54" s="427"/>
      <c r="D54" s="452"/>
      <c r="E54" s="452"/>
      <c r="F54" s="450"/>
      <c r="G54" s="471"/>
      <c r="H54" s="450"/>
      <c r="I54" s="450"/>
      <c r="J54" s="450"/>
      <c r="K54" s="450"/>
      <c r="L54" s="450"/>
      <c r="M54" s="450"/>
      <c r="N54" s="450"/>
      <c r="O54" s="450"/>
    </row>
    <row r="55" spans="1:16" ht="12.75" customHeight="1" x14ac:dyDescent="0.3">
      <c r="B55" s="940" t="s">
        <v>499</v>
      </c>
      <c r="C55" s="940"/>
      <c r="D55" s="940"/>
      <c r="E55" s="940"/>
      <c r="F55" s="940"/>
      <c r="G55" s="940"/>
      <c r="H55" s="940"/>
      <c r="I55" s="940"/>
      <c r="J55" s="940"/>
      <c r="K55" s="940"/>
      <c r="L55" s="940"/>
      <c r="M55" s="940"/>
      <c r="N55" s="940"/>
      <c r="O55" s="940"/>
    </row>
    <row r="56" spans="1:16" ht="12.75" customHeight="1" x14ac:dyDescent="0.3">
      <c r="B56" s="934" t="s">
        <v>261</v>
      </c>
      <c r="C56" s="934"/>
      <c r="D56" s="934"/>
      <c r="E56" s="934"/>
      <c r="F56" s="934"/>
      <c r="G56" s="934"/>
      <c r="H56" s="934"/>
      <c r="I56" s="934"/>
      <c r="J56" s="934"/>
      <c r="K56" s="934"/>
      <c r="L56" s="934"/>
      <c r="M56" s="934"/>
      <c r="N56" s="934"/>
      <c r="O56" s="934"/>
    </row>
    <row r="57" spans="1:16" ht="12.75" customHeight="1" x14ac:dyDescent="0.3">
      <c r="B57" s="934" t="s">
        <v>150</v>
      </c>
      <c r="C57" s="934"/>
      <c r="D57" s="934"/>
      <c r="E57" s="934"/>
      <c r="F57" s="934"/>
      <c r="G57" s="934"/>
      <c r="H57" s="934"/>
      <c r="I57" s="934"/>
      <c r="J57" s="934"/>
      <c r="K57" s="934"/>
      <c r="L57" s="934"/>
      <c r="M57" s="934"/>
      <c r="N57" s="934"/>
      <c r="O57" s="934"/>
    </row>
    <row r="58" spans="1:16" ht="12.75" hidden="1" customHeight="1" x14ac:dyDescent="0.3">
      <c r="B58" s="934"/>
      <c r="C58" s="934"/>
      <c r="D58" s="934"/>
      <c r="E58" s="934"/>
      <c r="F58" s="934"/>
      <c r="G58" s="934"/>
      <c r="H58" s="934"/>
      <c r="I58" s="934"/>
      <c r="J58" s="934"/>
      <c r="K58" s="934"/>
      <c r="L58" s="934"/>
      <c r="M58" s="934"/>
      <c r="N58" s="934"/>
      <c r="O58" s="934"/>
    </row>
    <row r="59" spans="1:16" ht="12.75" customHeight="1" x14ac:dyDescent="0.3">
      <c r="B59" s="323" t="s">
        <v>502</v>
      </c>
      <c r="C59" s="323"/>
      <c r="D59" s="323"/>
      <c r="E59" s="323"/>
      <c r="F59" s="323"/>
      <c r="G59" s="323"/>
      <c r="H59" s="323"/>
      <c r="I59" s="323"/>
      <c r="J59" s="323"/>
      <c r="K59" s="323"/>
      <c r="L59" s="323"/>
      <c r="M59" s="323"/>
      <c r="N59" s="323"/>
      <c r="O59" s="323"/>
    </row>
    <row r="60" spans="1:16" ht="12.75" customHeight="1" x14ac:dyDescent="0.3">
      <c r="B60" s="323" t="s">
        <v>521</v>
      </c>
      <c r="C60" s="323"/>
      <c r="D60" s="323"/>
      <c r="E60" s="323"/>
      <c r="F60" s="323"/>
      <c r="G60" s="323"/>
      <c r="H60" s="323"/>
      <c r="I60" s="323"/>
      <c r="J60" s="323"/>
      <c r="K60" s="323"/>
      <c r="L60" s="323"/>
      <c r="M60" s="323"/>
      <c r="N60" s="323"/>
      <c r="O60" s="323"/>
    </row>
    <row r="61" spans="1:16" ht="12.75" customHeight="1" x14ac:dyDescent="0.3">
      <c r="B61" s="451"/>
      <c r="C61" s="472"/>
      <c r="D61" s="451"/>
      <c r="E61" s="451"/>
      <c r="F61" s="450"/>
      <c r="G61" s="451"/>
      <c r="H61" s="451"/>
      <c r="I61" s="451"/>
      <c r="J61" s="451"/>
      <c r="K61" s="450"/>
      <c r="L61" s="451"/>
      <c r="M61" s="451"/>
      <c r="N61" s="451"/>
      <c r="O61" s="451"/>
    </row>
    <row r="62" spans="1:16" ht="12.75" customHeight="1" x14ac:dyDescent="0.3">
      <c r="A62" s="5"/>
      <c r="B62" s="451"/>
      <c r="C62" s="472"/>
      <c r="D62" s="451"/>
      <c r="E62" s="451"/>
      <c r="F62" s="450"/>
      <c r="G62" s="451"/>
      <c r="H62" s="451"/>
      <c r="I62" s="451"/>
      <c r="J62" s="451"/>
      <c r="K62" s="450"/>
      <c r="L62" s="451"/>
      <c r="M62" s="451"/>
      <c r="N62" s="451"/>
      <c r="O62" s="451"/>
      <c r="P62" s="5"/>
    </row>
    <row r="63" spans="1:16" ht="12.75" customHeight="1" x14ac:dyDescent="0.3">
      <c r="B63" s="425"/>
      <c r="C63" s="425"/>
      <c r="D63" s="425" t="s">
        <v>67</v>
      </c>
      <c r="E63" s="425" t="s">
        <v>68</v>
      </c>
      <c r="F63" s="470" t="s">
        <v>265</v>
      </c>
      <c r="G63" s="453" t="s">
        <v>69</v>
      </c>
      <c r="H63" s="451"/>
      <c r="I63" s="425" t="s">
        <v>1</v>
      </c>
      <c r="J63" s="425" t="s">
        <v>2</v>
      </c>
      <c r="K63" s="453" t="s">
        <v>69</v>
      </c>
      <c r="L63" s="451"/>
      <c r="M63" s="451"/>
      <c r="N63" s="451"/>
      <c r="O63" s="451"/>
    </row>
    <row r="64" spans="1:16" ht="12.75" customHeight="1" x14ac:dyDescent="0.3">
      <c r="B64" s="427" t="s">
        <v>7</v>
      </c>
      <c r="C64" s="428">
        <f>C10</f>
        <v>45434</v>
      </c>
      <c r="D64" s="893">
        <v>308.92914247328872</v>
      </c>
      <c r="E64" s="893">
        <v>310.40413797065696</v>
      </c>
      <c r="F64" s="793">
        <v>0.23815860441262673</v>
      </c>
      <c r="G64" s="10" t="s">
        <v>250</v>
      </c>
      <c r="H64" s="10"/>
      <c r="I64" s="17">
        <v>3.6025106312807926</v>
      </c>
      <c r="J64" s="793">
        <v>1.8736010193426249</v>
      </c>
      <c r="K64" s="641" t="s">
        <v>250</v>
      </c>
      <c r="L64" s="451"/>
      <c r="M64" s="451"/>
      <c r="N64" s="451"/>
      <c r="O64" s="451"/>
    </row>
    <row r="65" spans="2:15" ht="12.75" customHeight="1" x14ac:dyDescent="0.3">
      <c r="B65" s="427" t="s">
        <v>8</v>
      </c>
      <c r="C65" s="428">
        <f>C11</f>
        <v>45497</v>
      </c>
      <c r="D65" s="893">
        <v>294.87514813626024</v>
      </c>
      <c r="E65" s="893">
        <v>295.12551358255411</v>
      </c>
      <c r="F65" s="793">
        <v>4.243477381270977E-2</v>
      </c>
      <c r="G65" s="10" t="s">
        <v>250</v>
      </c>
      <c r="H65" s="10"/>
      <c r="I65" s="17">
        <v>3.4079026807284372</v>
      </c>
      <c r="J65" s="793">
        <v>1.7602925325814751</v>
      </c>
      <c r="K65" s="641" t="s">
        <v>250</v>
      </c>
      <c r="L65" s="451"/>
      <c r="M65" s="451"/>
      <c r="N65" s="451"/>
      <c r="O65" s="451"/>
    </row>
    <row r="66" spans="2:15" ht="12.75" customHeight="1" x14ac:dyDescent="0.3">
      <c r="B66" s="427"/>
      <c r="C66" s="428">
        <f>C12</f>
        <v>45587</v>
      </c>
      <c r="D66" s="893">
        <v>324.70004583092287</v>
      </c>
      <c r="E66" s="893">
        <v>328.66578321902949</v>
      </c>
      <c r="F66" s="793">
        <v>0.60697043092583003</v>
      </c>
      <c r="G66" s="10" t="s">
        <v>250</v>
      </c>
      <c r="H66" s="10"/>
      <c r="I66" s="17">
        <v>3.7727663878304667</v>
      </c>
      <c r="J66" s="793">
        <v>1.1768454959072363</v>
      </c>
      <c r="K66" s="641" t="s">
        <v>250</v>
      </c>
      <c r="L66" s="451"/>
      <c r="M66" s="451"/>
      <c r="N66" s="451"/>
      <c r="O66" s="451"/>
    </row>
    <row r="67" spans="2:15" ht="12.75" customHeight="1" x14ac:dyDescent="0.3">
      <c r="B67" s="427"/>
      <c r="C67" s="428">
        <f>C13</f>
        <v>45679</v>
      </c>
      <c r="D67" s="893">
        <v>339.98060230950011</v>
      </c>
      <c r="E67" s="893">
        <v>340.4811440406333</v>
      </c>
      <c r="F67" s="793">
        <v>7.3559128609064758E-2</v>
      </c>
      <c r="G67" s="10" t="s">
        <v>250</v>
      </c>
      <c r="H67" s="10"/>
      <c r="I67" s="17">
        <v>3.9863199035329044</v>
      </c>
      <c r="J67" s="793">
        <v>1.2872034776204304</v>
      </c>
      <c r="K67" s="641" t="s">
        <v>250</v>
      </c>
      <c r="L67" s="451"/>
      <c r="M67" s="451"/>
      <c r="N67" s="451"/>
      <c r="O67" s="451"/>
    </row>
    <row r="68" spans="2:15" ht="12.75" customHeight="1" x14ac:dyDescent="0.3">
      <c r="B68" s="432" t="s">
        <v>62</v>
      </c>
      <c r="C68" s="465">
        <f>C15</f>
        <v>45434</v>
      </c>
      <c r="D68" s="894">
        <v>311.92491559976071</v>
      </c>
      <c r="E68" s="894">
        <v>317.96945884563547</v>
      </c>
      <c r="F68" s="792">
        <v>0.95961219707618595</v>
      </c>
      <c r="G68" s="794" t="s">
        <v>250</v>
      </c>
      <c r="H68" s="10"/>
      <c r="I68" s="791">
        <v>3.6677428872299638</v>
      </c>
      <c r="J68" s="792">
        <v>1.5609428300334078</v>
      </c>
      <c r="K68" s="642" t="s">
        <v>250</v>
      </c>
      <c r="L68" s="451"/>
      <c r="M68" s="451"/>
      <c r="N68" s="451"/>
      <c r="O68" s="451"/>
    </row>
    <row r="69" spans="2:15" ht="12.75" customHeight="1" x14ac:dyDescent="0.3">
      <c r="B69" s="427" t="s">
        <v>63</v>
      </c>
      <c r="C69" s="428">
        <f>C16</f>
        <v>45497</v>
      </c>
      <c r="D69" s="893">
        <v>306.48663546759303</v>
      </c>
      <c r="E69" s="893">
        <v>312.6174385557706</v>
      </c>
      <c r="F69" s="793">
        <v>0.99027018968481362</v>
      </c>
      <c r="G69" s="10" t="s">
        <v>250</v>
      </c>
      <c r="H69" s="10"/>
      <c r="I69" s="17">
        <v>3.5236597304392467</v>
      </c>
      <c r="J69" s="793">
        <v>0.40833622856728846</v>
      </c>
      <c r="K69" s="641" t="s">
        <v>250</v>
      </c>
      <c r="L69" s="451"/>
      <c r="M69" s="451"/>
      <c r="N69" s="451"/>
      <c r="O69" s="451"/>
    </row>
    <row r="70" spans="2:15" ht="12.75" customHeight="1" x14ac:dyDescent="0.3">
      <c r="B70" s="427"/>
      <c r="C70" s="428">
        <f>C17</f>
        <v>45587</v>
      </c>
      <c r="D70" s="893">
        <v>345.31355255324786</v>
      </c>
      <c r="E70" s="893">
        <v>349.92275626923561</v>
      </c>
      <c r="F70" s="793">
        <v>0.66296936128009776</v>
      </c>
      <c r="G70" s="10" t="s">
        <v>250</v>
      </c>
      <c r="H70" s="10"/>
      <c r="I70" s="17">
        <v>3.9991367328251322</v>
      </c>
      <c r="J70" s="793">
        <v>1.1270096324822607</v>
      </c>
      <c r="K70" s="641" t="s">
        <v>250</v>
      </c>
      <c r="L70" s="451"/>
      <c r="M70" s="451"/>
      <c r="N70" s="451"/>
      <c r="O70" s="451"/>
    </row>
    <row r="71" spans="2:15" ht="12.75" customHeight="1" x14ac:dyDescent="0.3">
      <c r="B71" s="439"/>
      <c r="C71" s="475">
        <f>C18</f>
        <v>45679</v>
      </c>
      <c r="D71" s="895">
        <v>337.83955858594584</v>
      </c>
      <c r="E71" s="895">
        <v>340.9818917380328</v>
      </c>
      <c r="F71" s="896">
        <v>0.46291011437355617</v>
      </c>
      <c r="G71" s="812" t="s">
        <v>250</v>
      </c>
      <c r="H71" s="10"/>
      <c r="I71" s="897">
        <v>3.9793888190359725</v>
      </c>
      <c r="J71" s="896">
        <v>1.0075504694498079</v>
      </c>
      <c r="K71" s="464" t="s">
        <v>250</v>
      </c>
      <c r="L71" s="451"/>
      <c r="M71" s="451"/>
      <c r="N71" s="451"/>
      <c r="O71" s="451"/>
    </row>
    <row r="72" spans="2:15" ht="12.75" customHeight="1" x14ac:dyDescent="0.3">
      <c r="B72" s="427" t="s">
        <v>257</v>
      </c>
      <c r="C72" s="428">
        <f>C20</f>
        <v>45434</v>
      </c>
      <c r="D72" s="893">
        <v>331.7400111623856</v>
      </c>
      <c r="E72" s="893">
        <v>332.08765424697214</v>
      </c>
      <c r="F72" s="793">
        <v>5.2369478209703432E-2</v>
      </c>
      <c r="G72" s="10" t="s">
        <v>250</v>
      </c>
      <c r="H72" s="10"/>
      <c r="I72" s="17">
        <v>3.9213611840722615</v>
      </c>
      <c r="J72" s="793">
        <v>2.1006847641385922</v>
      </c>
      <c r="K72" s="641" t="s">
        <v>250</v>
      </c>
      <c r="L72" s="451"/>
      <c r="M72" s="451"/>
      <c r="N72" s="451"/>
      <c r="O72" s="451"/>
    </row>
    <row r="73" spans="2:15" ht="12.75" customHeight="1" x14ac:dyDescent="0.3">
      <c r="B73" s="427" t="s">
        <v>64</v>
      </c>
      <c r="C73" s="428">
        <f>C21</f>
        <v>45497</v>
      </c>
      <c r="D73" s="893">
        <v>319.34538750300732</v>
      </c>
      <c r="E73" s="893">
        <v>319.75257008104705</v>
      </c>
      <c r="F73" s="793">
        <v>6.3712076248684427E-2</v>
      </c>
      <c r="G73" s="10" t="s">
        <v>250</v>
      </c>
      <c r="H73" s="10"/>
      <c r="I73" s="17">
        <v>3.7497691155180908</v>
      </c>
      <c r="J73" s="793">
        <v>1.0750889182152255</v>
      </c>
      <c r="K73" s="641" t="s">
        <v>250</v>
      </c>
      <c r="L73" s="451"/>
      <c r="M73" s="451"/>
      <c r="N73" s="451"/>
      <c r="O73" s="451"/>
    </row>
    <row r="74" spans="2:15" ht="12.75" customHeight="1" x14ac:dyDescent="0.3">
      <c r="B74" s="427"/>
      <c r="C74" s="428">
        <f>C22</f>
        <v>45587</v>
      </c>
      <c r="D74" s="893">
        <v>345.16884586769913</v>
      </c>
      <c r="E74" s="893">
        <v>344.61305143315479</v>
      </c>
      <c r="F74" s="793">
        <v>-8.0575387194008183E-2</v>
      </c>
      <c r="G74" s="10" t="s">
        <v>250</v>
      </c>
      <c r="H74" s="10"/>
      <c r="I74" s="17">
        <v>4.0901597266178271</v>
      </c>
      <c r="J74" s="793">
        <v>1.4278666575909211</v>
      </c>
      <c r="K74" s="641" t="s">
        <v>250</v>
      </c>
      <c r="L74" s="451"/>
      <c r="M74" s="451"/>
      <c r="N74" s="451"/>
      <c r="O74" s="451"/>
    </row>
    <row r="75" spans="2:15" ht="12.75" customHeight="1" x14ac:dyDescent="0.3">
      <c r="B75" s="427"/>
      <c r="C75" s="428">
        <f>C23</f>
        <v>45679</v>
      </c>
      <c r="D75" s="893">
        <v>340.28166291524678</v>
      </c>
      <c r="E75" s="893">
        <v>339.95880514598213</v>
      </c>
      <c r="F75" s="793">
        <v>-4.7462299646012458E-2</v>
      </c>
      <c r="G75" s="10" t="s">
        <v>250</v>
      </c>
      <c r="H75" s="10"/>
      <c r="I75" s="17">
        <v>4.095851707455445</v>
      </c>
      <c r="J75" s="793">
        <v>1.3090978079383491</v>
      </c>
      <c r="K75" s="641" t="s">
        <v>250</v>
      </c>
      <c r="L75" s="451"/>
      <c r="M75" s="451"/>
      <c r="N75" s="451"/>
      <c r="O75" s="451"/>
    </row>
    <row r="76" spans="2:15" ht="12.75" customHeight="1" x14ac:dyDescent="0.3">
      <c r="B76" s="432" t="s">
        <v>159</v>
      </c>
      <c r="C76" s="465">
        <f>C49</f>
        <v>45434</v>
      </c>
      <c r="D76" s="894">
        <v>291.72071683272713</v>
      </c>
      <c r="E76" s="894">
        <v>293.08321781486495</v>
      </c>
      <c r="F76" s="792">
        <v>0.2329842364960954</v>
      </c>
      <c r="G76" s="794" t="s">
        <v>250</v>
      </c>
      <c r="H76" s="10"/>
      <c r="I76" s="791">
        <v>3.4106104291299189</v>
      </c>
      <c r="J76" s="792">
        <v>1.5726110119761985</v>
      </c>
      <c r="K76" s="642" t="s">
        <v>250</v>
      </c>
      <c r="L76" s="451"/>
      <c r="M76" s="451"/>
      <c r="N76" s="451"/>
      <c r="O76" s="451"/>
    </row>
    <row r="77" spans="2:15" ht="12.75" customHeight="1" x14ac:dyDescent="0.3">
      <c r="B77" s="427" t="s">
        <v>64</v>
      </c>
      <c r="C77" s="428">
        <f>C50</f>
        <v>45497</v>
      </c>
      <c r="D77" s="893">
        <v>273.85591900519682</v>
      </c>
      <c r="E77" s="893">
        <v>276.10364054256036</v>
      </c>
      <c r="F77" s="793">
        <v>0.40870669458166675</v>
      </c>
      <c r="G77" s="10" t="s">
        <v>250</v>
      </c>
      <c r="H77" s="793"/>
      <c r="I77" s="17">
        <v>3.2042225765237298</v>
      </c>
      <c r="J77" s="793">
        <v>0.53689020288955136</v>
      </c>
      <c r="K77" s="641" t="s">
        <v>250</v>
      </c>
      <c r="L77" s="451"/>
      <c r="M77" s="451"/>
      <c r="N77" s="451"/>
      <c r="O77" s="451"/>
    </row>
    <row r="78" spans="2:15" ht="12.75" customHeight="1" x14ac:dyDescent="0.3">
      <c r="B78" s="427"/>
      <c r="C78" s="428">
        <f>C51</f>
        <v>45587</v>
      </c>
      <c r="D78" s="893">
        <v>293.59005472723942</v>
      </c>
      <c r="E78" s="893">
        <v>294.79177865915705</v>
      </c>
      <c r="F78" s="793">
        <v>0.2042421882744368</v>
      </c>
      <c r="G78" s="10" t="s">
        <v>250</v>
      </c>
      <c r="H78" s="893"/>
      <c r="I78" s="17">
        <v>3.4592560056616812</v>
      </c>
      <c r="J78" s="793">
        <v>0.93746141971652552</v>
      </c>
      <c r="K78" s="641" t="s">
        <v>250</v>
      </c>
      <c r="L78" s="451"/>
      <c r="M78" s="451"/>
      <c r="N78" s="451"/>
      <c r="O78" s="451"/>
    </row>
    <row r="79" spans="2:15" ht="12.75" customHeight="1" x14ac:dyDescent="0.3">
      <c r="B79" s="439"/>
      <c r="C79" s="475">
        <f>C52</f>
        <v>45679</v>
      </c>
      <c r="D79" s="895">
        <v>295.03536393891216</v>
      </c>
      <c r="E79" s="895">
        <v>295.92178729342953</v>
      </c>
      <c r="F79" s="896">
        <v>0.14999790639116381</v>
      </c>
      <c r="G79" s="895" t="s">
        <v>250</v>
      </c>
      <c r="H79" s="893"/>
      <c r="I79" s="897">
        <v>3.5002322749230208</v>
      </c>
      <c r="J79" s="896">
        <v>0.72274239098832116</v>
      </c>
      <c r="K79" s="476" t="s">
        <v>250</v>
      </c>
      <c r="L79" s="451"/>
      <c r="M79" s="451"/>
      <c r="N79" s="451"/>
      <c r="O79" s="451"/>
    </row>
    <row r="80" spans="2:15" ht="12.75" customHeight="1" x14ac:dyDescent="0.3">
      <c r="B80" s="427"/>
      <c r="C80" s="427"/>
      <c r="D80" s="438"/>
      <c r="E80" s="438"/>
      <c r="F80" s="438"/>
      <c r="G80" s="427"/>
      <c r="H80" s="427"/>
      <c r="I80" s="437"/>
      <c r="J80" s="438"/>
      <c r="K80" s="431"/>
      <c r="L80" s="451"/>
      <c r="M80" s="451"/>
      <c r="N80" s="451"/>
      <c r="O80" s="451"/>
    </row>
    <row r="81" spans="2:15" ht="12.75" customHeight="1" x14ac:dyDescent="0.3">
      <c r="B81" s="423"/>
      <c r="C81" s="423"/>
      <c r="D81" s="423"/>
      <c r="E81" s="423"/>
      <c r="F81" s="462"/>
      <c r="G81" s="423"/>
      <c r="H81" s="423"/>
      <c r="I81" s="423"/>
      <c r="J81" s="423"/>
      <c r="K81" s="462"/>
      <c r="L81" s="423"/>
      <c r="M81" s="423"/>
      <c r="N81" s="423"/>
      <c r="O81" s="423"/>
    </row>
    <row r="84" spans="2:15" ht="12.75" customHeight="1" x14ac:dyDescent="0.3">
      <c r="B84" s="934" t="s">
        <v>508</v>
      </c>
      <c r="C84" s="934"/>
      <c r="D84" s="934"/>
      <c r="E84" s="934"/>
      <c r="F84" s="934"/>
      <c r="G84" s="934"/>
      <c r="H84" s="934"/>
      <c r="I84" s="934"/>
      <c r="J84" s="934"/>
      <c r="K84" s="934"/>
      <c r="L84" s="934"/>
      <c r="M84" s="934"/>
      <c r="N84" s="934"/>
      <c r="O84" s="934"/>
    </row>
    <row r="86" spans="2:15" x14ac:dyDescent="0.3">
      <c r="E86" s="946"/>
      <c r="F86" s="946"/>
      <c r="G86" s="946"/>
      <c r="H86" s="946"/>
      <c r="I86" s="946"/>
      <c r="J86" s="946"/>
      <c r="K86" s="946"/>
      <c r="L86" s="946"/>
      <c r="M86" s="946"/>
      <c r="N86" s="946"/>
      <c r="O86" s="10"/>
    </row>
    <row r="312" spans="3:8" x14ac:dyDescent="0.3">
      <c r="C312" s="1">
        <v>6.6135911906364502</v>
      </c>
      <c r="G312" s="1">
        <v>0.92100000000000004</v>
      </c>
      <c r="H312" s="1">
        <v>0.374</v>
      </c>
    </row>
  </sheetData>
  <mergeCells count="35">
    <mergeCell ref="E86:F86"/>
    <mergeCell ref="G86:H86"/>
    <mergeCell ref="I86:J86"/>
    <mergeCell ref="K86:L86"/>
    <mergeCell ref="M86:N86"/>
    <mergeCell ref="B57:O57"/>
    <mergeCell ref="F37:G37"/>
    <mergeCell ref="F49:G49"/>
    <mergeCell ref="F38:G38"/>
    <mergeCell ref="B84:O84"/>
    <mergeCell ref="D7:P7"/>
    <mergeCell ref="B8:B9"/>
    <mergeCell ref="B56:O56"/>
    <mergeCell ref="F32:G32"/>
    <mergeCell ref="F33:G33"/>
    <mergeCell ref="D31:J31"/>
    <mergeCell ref="F34:G34"/>
    <mergeCell ref="F35:G35"/>
    <mergeCell ref="F36:G36"/>
    <mergeCell ref="B58:O58"/>
    <mergeCell ref="F50:G50"/>
    <mergeCell ref="F51:G51"/>
    <mergeCell ref="F52:G52"/>
    <mergeCell ref="F53:G53"/>
    <mergeCell ref="B55:O55"/>
    <mergeCell ref="F44:G44"/>
    <mergeCell ref="F45:G45"/>
    <mergeCell ref="F46:G46"/>
    <mergeCell ref="F47:G47"/>
    <mergeCell ref="F48:G48"/>
    <mergeCell ref="F39:G39"/>
    <mergeCell ref="F40:G40"/>
    <mergeCell ref="F41:G41"/>
    <mergeCell ref="F42:G42"/>
    <mergeCell ref="F43:G43"/>
  </mergeCells>
  <phoneticPr fontId="9"/>
  <pageMargins left="0.78740157480314965" right="0.78740157480314965" top="0.98425196850393704" bottom="0.98425196850393704" header="0.51181102362204722" footer="0.51181102362204722"/>
  <pageSetup paperSize="9" scale="59" firstPageNumber="176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E481A-A0F8-4F98-8FC3-97A152D1DA34}">
  <sheetPr>
    <tabColor theme="0"/>
    <pageSetUpPr fitToPage="1"/>
  </sheetPr>
  <dimension ref="A1:AZ312"/>
  <sheetViews>
    <sheetView tabSelected="1" view="pageBreakPreview" topLeftCell="A34" zoomScaleNormal="100" zoomScaleSheetLayoutView="100" workbookViewId="0">
      <selection activeCell="B63" sqref="B63"/>
    </sheetView>
  </sheetViews>
  <sheetFormatPr defaultColWidth="8.09765625" defaultRowHeight="13" x14ac:dyDescent="0.3"/>
  <cols>
    <col min="1" max="1" width="2.69921875" style="1" customWidth="1"/>
    <col min="2" max="2" width="18.69921875" style="1" customWidth="1"/>
    <col min="3" max="3" width="12.69921875" style="4" customWidth="1"/>
    <col min="4" max="4" width="13.09765625" style="1" customWidth="1"/>
    <col min="5" max="5" width="15.59765625" style="1" customWidth="1"/>
    <col min="6" max="6" width="14.8984375" style="1" bestFit="1" customWidth="1"/>
    <col min="7" max="7" width="8.69921875" style="1" customWidth="1"/>
    <col min="8" max="8" width="10.09765625" style="1" customWidth="1"/>
    <col min="9" max="9" width="8.69921875" style="20" customWidth="1"/>
    <col min="10" max="15" width="8.69921875" style="1" customWidth="1"/>
    <col min="16" max="16384" width="8.09765625" style="1"/>
  </cols>
  <sheetData>
    <row r="1" spans="1:16" ht="18.649999999999999" customHeight="1" x14ac:dyDescent="0.4">
      <c r="A1" s="3" t="s">
        <v>15</v>
      </c>
      <c r="B1" s="308" t="s">
        <v>426</v>
      </c>
      <c r="C1" s="579"/>
      <c r="D1" s="311"/>
      <c r="E1" s="311"/>
      <c r="F1" s="311"/>
      <c r="G1" s="311"/>
      <c r="H1" s="313"/>
      <c r="I1" s="580"/>
      <c r="J1" s="313"/>
      <c r="K1" s="313"/>
      <c r="L1" s="313"/>
      <c r="M1" s="313"/>
      <c r="N1" s="313"/>
      <c r="O1" s="313"/>
      <c r="P1" s="21"/>
    </row>
    <row r="2" spans="1:16" ht="18.649999999999999" customHeight="1" x14ac:dyDescent="0.4">
      <c r="A2" s="3"/>
      <c r="B2" s="308"/>
      <c r="C2" s="579"/>
      <c r="D2" s="311"/>
      <c r="E2" s="311"/>
      <c r="F2" s="311"/>
      <c r="G2" s="311"/>
      <c r="H2" s="313"/>
      <c r="I2" s="580"/>
      <c r="J2" s="313"/>
      <c r="K2" s="313"/>
      <c r="L2" s="313"/>
      <c r="M2" s="313"/>
      <c r="N2" s="313"/>
      <c r="O2" s="313"/>
      <c r="P2" s="21"/>
    </row>
    <row r="3" spans="1:16" ht="18" x14ac:dyDescent="0.4">
      <c r="A3" s="3"/>
      <c r="B3" s="311" t="s">
        <v>169</v>
      </c>
      <c r="C3" s="820" t="s">
        <v>522</v>
      </c>
      <c r="D3" s="821"/>
      <c r="E3" s="821"/>
      <c r="F3" s="821"/>
      <c r="G3" s="822"/>
      <c r="H3" s="21"/>
      <c r="I3" s="823"/>
      <c r="J3" s="21"/>
      <c r="K3" s="21"/>
      <c r="L3" s="21"/>
      <c r="M3" s="21"/>
      <c r="N3" s="21"/>
      <c r="O3" s="21"/>
      <c r="P3" s="21"/>
    </row>
    <row r="4" spans="1:16" ht="18.649999999999999" customHeight="1" x14ac:dyDescent="0.4">
      <c r="A4" s="3"/>
      <c r="B4" s="311" t="s">
        <v>4</v>
      </c>
      <c r="C4" s="824" t="s">
        <v>170</v>
      </c>
      <c r="D4" s="821"/>
      <c r="E4" s="821"/>
      <c r="F4" s="821"/>
      <c r="G4" s="821"/>
      <c r="H4" s="21"/>
      <c r="I4" s="823"/>
      <c r="J4" s="21"/>
      <c r="K4" s="21"/>
      <c r="L4" s="21"/>
      <c r="M4" s="21"/>
      <c r="N4" s="21"/>
      <c r="O4" s="21"/>
      <c r="P4" s="21"/>
    </row>
    <row r="5" spans="1:16" ht="18.649999999999999" customHeight="1" x14ac:dyDescent="0.4">
      <c r="A5" s="3"/>
      <c r="B5" s="311" t="s">
        <v>292</v>
      </c>
      <c r="C5" s="825" t="s">
        <v>476</v>
      </c>
      <c r="D5" s="821"/>
      <c r="E5" s="821"/>
      <c r="F5" s="821"/>
      <c r="G5" s="821"/>
      <c r="H5" s="21"/>
      <c r="I5" s="823"/>
      <c r="J5" s="21"/>
      <c r="K5" s="21"/>
      <c r="L5" s="21"/>
      <c r="M5" s="21"/>
      <c r="N5" s="21"/>
      <c r="O5" s="21"/>
      <c r="P5" s="21"/>
    </row>
    <row r="6" spans="1:16" ht="12.75" customHeight="1" x14ac:dyDescent="0.3">
      <c r="B6" s="313"/>
      <c r="C6" s="26"/>
      <c r="D6" s="21"/>
      <c r="E6" s="21"/>
      <c r="F6" s="21"/>
      <c r="G6" s="21"/>
      <c r="H6" s="21"/>
      <c r="I6" s="823"/>
      <c r="J6" s="21"/>
      <c r="K6" s="21"/>
      <c r="L6" s="21"/>
      <c r="M6" s="21"/>
      <c r="N6" s="21"/>
      <c r="O6" s="21"/>
      <c r="P6" s="21"/>
    </row>
    <row r="7" spans="1:16" ht="12.75" customHeight="1" x14ac:dyDescent="0.3">
      <c r="B7" s="316"/>
      <c r="C7" s="817"/>
      <c r="D7" s="947" t="s">
        <v>482</v>
      </c>
      <c r="E7" s="947"/>
      <c r="F7" s="947"/>
      <c r="G7" s="947"/>
      <c r="H7" s="947"/>
      <c r="I7" s="947"/>
      <c r="J7" s="947"/>
      <c r="K7" s="947"/>
      <c r="L7" s="947"/>
      <c r="M7" s="947"/>
      <c r="N7" s="947"/>
      <c r="O7" s="947"/>
      <c r="P7" s="947"/>
    </row>
    <row r="8" spans="1:16" s="4" customFormat="1" ht="16.5" x14ac:dyDescent="0.4">
      <c r="B8" s="376" t="s">
        <v>10</v>
      </c>
      <c r="C8" s="209" t="s">
        <v>11</v>
      </c>
      <c r="D8" s="31" t="s">
        <v>18</v>
      </c>
      <c r="E8" s="31" t="s">
        <v>19</v>
      </c>
      <c r="F8" s="31" t="s">
        <v>20</v>
      </c>
      <c r="G8" s="31" t="s">
        <v>21</v>
      </c>
      <c r="H8" s="31" t="s">
        <v>460</v>
      </c>
      <c r="I8" s="30" t="s">
        <v>34</v>
      </c>
      <c r="J8" s="826" t="s">
        <v>35</v>
      </c>
      <c r="K8" s="31" t="s">
        <v>36</v>
      </c>
      <c r="L8" s="31" t="s">
        <v>37</v>
      </c>
      <c r="M8" s="31" t="s">
        <v>38</v>
      </c>
      <c r="N8" s="31" t="s">
        <v>39</v>
      </c>
      <c r="O8" s="31" t="s">
        <v>40</v>
      </c>
      <c r="P8" s="31" t="s">
        <v>41</v>
      </c>
    </row>
    <row r="9" spans="1:16" s="4" customFormat="1" ht="12.75" customHeight="1" x14ac:dyDescent="0.3">
      <c r="B9" s="376"/>
      <c r="C9" s="209" t="s">
        <v>12</v>
      </c>
      <c r="D9" s="31" t="s">
        <v>505</v>
      </c>
      <c r="E9" s="31"/>
      <c r="F9" s="31" t="s">
        <v>22</v>
      </c>
      <c r="G9" s="212" t="s">
        <v>59</v>
      </c>
      <c r="H9" s="212" t="s">
        <v>459</v>
      </c>
      <c r="I9" s="212" t="s">
        <v>60</v>
      </c>
      <c r="J9" s="212" t="s">
        <v>60</v>
      </c>
      <c r="K9" s="212" t="s">
        <v>60</v>
      </c>
      <c r="L9" s="212" t="s">
        <v>60</v>
      </c>
      <c r="M9" s="212" t="s">
        <v>60</v>
      </c>
      <c r="N9" s="212" t="s">
        <v>60</v>
      </c>
      <c r="O9" s="212" t="s">
        <v>60</v>
      </c>
      <c r="P9" s="212" t="s">
        <v>60</v>
      </c>
    </row>
    <row r="10" spans="1:16" ht="12.75" customHeight="1" x14ac:dyDescent="0.3">
      <c r="B10" s="387" t="s">
        <v>466</v>
      </c>
      <c r="C10" s="827">
        <v>45469</v>
      </c>
      <c r="D10" s="760">
        <v>12.8</v>
      </c>
      <c r="E10" s="762">
        <v>6.9215768292214772</v>
      </c>
      <c r="F10" s="762">
        <v>1.7450000000000001</v>
      </c>
      <c r="G10" s="763">
        <v>0.1255</v>
      </c>
      <c r="H10" s="763">
        <v>0.11600000000000001</v>
      </c>
      <c r="I10" s="762">
        <v>0.95</v>
      </c>
      <c r="J10" s="762">
        <v>0.82350000000000001</v>
      </c>
      <c r="K10" s="762">
        <v>0.34499999999999997</v>
      </c>
      <c r="L10" s="819" t="s">
        <v>144</v>
      </c>
      <c r="M10" s="762">
        <v>1.0150000000000001</v>
      </c>
      <c r="N10" s="762">
        <v>0.245</v>
      </c>
      <c r="O10" s="762">
        <v>1.59</v>
      </c>
      <c r="P10" s="762">
        <v>0.17499999999999999</v>
      </c>
    </row>
    <row r="11" spans="1:16" ht="12.75" customHeight="1" x14ac:dyDescent="0.3">
      <c r="B11" s="376" t="s">
        <v>13</v>
      </c>
      <c r="C11" s="828">
        <v>45531</v>
      </c>
      <c r="D11" s="30">
        <v>16.899999999999999</v>
      </c>
      <c r="E11" s="765">
        <v>6.9905594297505234</v>
      </c>
      <c r="F11" s="765">
        <v>1.85</v>
      </c>
      <c r="G11" s="766">
        <v>0.13950000000000001</v>
      </c>
      <c r="H11" s="766">
        <v>0.12</v>
      </c>
      <c r="I11" s="765">
        <v>0.94499999999999995</v>
      </c>
      <c r="J11" s="765">
        <v>0.91</v>
      </c>
      <c r="K11" s="765">
        <v>0.34</v>
      </c>
      <c r="L11" s="29" t="s">
        <v>144</v>
      </c>
      <c r="M11" s="765">
        <v>1.2250000000000001</v>
      </c>
      <c r="N11" s="765">
        <v>0.26500000000000001</v>
      </c>
      <c r="O11" s="765">
        <v>1.94</v>
      </c>
      <c r="P11" s="765">
        <v>0.19</v>
      </c>
    </row>
    <row r="12" spans="1:16" ht="12.75" customHeight="1" x14ac:dyDescent="0.3">
      <c r="B12" s="376"/>
      <c r="C12" s="828">
        <v>45593</v>
      </c>
      <c r="D12" s="30">
        <v>9.8000000000000007</v>
      </c>
      <c r="E12" s="765">
        <v>7.1081261345167208</v>
      </c>
      <c r="F12" s="765">
        <v>1.97</v>
      </c>
      <c r="G12" s="766">
        <v>0.14849999999999999</v>
      </c>
      <c r="H12" s="766">
        <v>0.13400000000000001</v>
      </c>
      <c r="I12" s="765">
        <v>0.98499999999999999</v>
      </c>
      <c r="J12" s="765">
        <v>0.76</v>
      </c>
      <c r="K12" s="765">
        <v>0.34499999999999997</v>
      </c>
      <c r="L12" s="29" t="s">
        <v>144</v>
      </c>
      <c r="M12" s="765">
        <v>1.26</v>
      </c>
      <c r="N12" s="765">
        <v>0.28500000000000003</v>
      </c>
      <c r="O12" s="765">
        <v>2.06</v>
      </c>
      <c r="P12" s="765">
        <v>0.19</v>
      </c>
    </row>
    <row r="13" spans="1:16" ht="12.75" customHeight="1" x14ac:dyDescent="0.3">
      <c r="B13" s="391"/>
      <c r="C13" s="817" t="s">
        <v>65</v>
      </c>
      <c r="D13" s="756">
        <v>13.166666666666666</v>
      </c>
      <c r="E13" s="758">
        <v>7.0000743369393996</v>
      </c>
      <c r="F13" s="758">
        <v>1.8550000000000002</v>
      </c>
      <c r="G13" s="759">
        <v>0.13783333333333334</v>
      </c>
      <c r="H13" s="759">
        <v>0.12333333333333334</v>
      </c>
      <c r="I13" s="758">
        <v>0.96</v>
      </c>
      <c r="J13" s="758">
        <v>0.83116666666666672</v>
      </c>
      <c r="K13" s="758">
        <v>0.34333333333333332</v>
      </c>
      <c r="L13" s="818" t="s">
        <v>144</v>
      </c>
      <c r="M13" s="758">
        <v>1.1666666666666667</v>
      </c>
      <c r="N13" s="758">
        <v>0.26500000000000001</v>
      </c>
      <c r="O13" s="758">
        <v>1.8633333333333333</v>
      </c>
      <c r="P13" s="758">
        <v>0.18499999999999997</v>
      </c>
    </row>
    <row r="14" spans="1:16" ht="12.75" customHeight="1" x14ac:dyDescent="0.3">
      <c r="B14" s="387" t="s">
        <v>466</v>
      </c>
      <c r="C14" s="827">
        <f>$C$10</f>
        <v>45469</v>
      </c>
      <c r="D14" s="760">
        <v>6.5</v>
      </c>
      <c r="E14" s="762">
        <v>6.9609576296579014</v>
      </c>
      <c r="F14" s="762">
        <v>2.0099999999999998</v>
      </c>
      <c r="G14" s="763">
        <v>0.14799999999999999</v>
      </c>
      <c r="H14" s="763">
        <v>0.13850000000000001</v>
      </c>
      <c r="I14" s="762">
        <v>1.0449999999999999</v>
      </c>
      <c r="J14" s="762">
        <v>1.0935000000000001</v>
      </c>
      <c r="K14" s="762">
        <v>0.39500000000000002</v>
      </c>
      <c r="L14" s="819" t="s">
        <v>144</v>
      </c>
      <c r="M14" s="762">
        <v>1.1949999999999998</v>
      </c>
      <c r="N14" s="762">
        <v>0.28000000000000003</v>
      </c>
      <c r="O14" s="762">
        <v>1.9249999999999998</v>
      </c>
      <c r="P14" s="762">
        <v>0.21</v>
      </c>
    </row>
    <row r="15" spans="1:16" ht="12.75" customHeight="1" x14ac:dyDescent="0.3">
      <c r="B15" s="376" t="s">
        <v>173</v>
      </c>
      <c r="C15" s="828">
        <f>$C$11</f>
        <v>45531</v>
      </c>
      <c r="D15" s="30">
        <v>6.9</v>
      </c>
      <c r="E15" s="765">
        <v>6.9844288175894915</v>
      </c>
      <c r="F15" s="765">
        <v>2.1349999999999998</v>
      </c>
      <c r="G15" s="766">
        <v>0.155</v>
      </c>
      <c r="H15" s="766">
        <v>0.13750000000000001</v>
      </c>
      <c r="I15" s="765">
        <v>1.0449999999999999</v>
      </c>
      <c r="J15" s="765">
        <v>1.1000000000000001</v>
      </c>
      <c r="K15" s="765">
        <v>0.38500000000000001</v>
      </c>
      <c r="L15" s="29" t="s">
        <v>144</v>
      </c>
      <c r="M15" s="765">
        <v>1.4449999999999998</v>
      </c>
      <c r="N15" s="765">
        <v>0.29000000000000004</v>
      </c>
      <c r="O15" s="765">
        <v>2.25</v>
      </c>
      <c r="P15" s="765">
        <v>0.22500000000000001</v>
      </c>
    </row>
    <row r="16" spans="1:16" ht="12.75" customHeight="1" x14ac:dyDescent="0.3">
      <c r="B16" s="376"/>
      <c r="C16" s="828">
        <f>$C$12</f>
        <v>45593</v>
      </c>
      <c r="D16" s="30">
        <v>7.2</v>
      </c>
      <c r="E16" s="765">
        <v>7.0495396456636943</v>
      </c>
      <c r="F16" s="765">
        <v>2.12</v>
      </c>
      <c r="G16" s="766">
        <v>0.155</v>
      </c>
      <c r="H16" s="766">
        <v>0.14149999999999999</v>
      </c>
      <c r="I16" s="765">
        <v>1.0049999999999999</v>
      </c>
      <c r="J16" s="765">
        <v>0.9</v>
      </c>
      <c r="K16" s="765">
        <v>0.375</v>
      </c>
      <c r="L16" s="29" t="s">
        <v>144</v>
      </c>
      <c r="M16" s="765">
        <v>1.3650000000000002</v>
      </c>
      <c r="N16" s="765">
        <v>0.3</v>
      </c>
      <c r="O16" s="765">
        <v>2.2050000000000001</v>
      </c>
      <c r="P16" s="765">
        <v>0.215</v>
      </c>
    </row>
    <row r="17" spans="2:16" ht="12.75" customHeight="1" x14ac:dyDescent="0.3">
      <c r="B17" s="391"/>
      <c r="C17" s="817" t="s">
        <v>65</v>
      </c>
      <c r="D17" s="756">
        <v>6.8666666666666671</v>
      </c>
      <c r="E17" s="758">
        <v>6.9967170499109548</v>
      </c>
      <c r="F17" s="758">
        <v>2.0883333333333334</v>
      </c>
      <c r="G17" s="759">
        <v>0.15266666666666664</v>
      </c>
      <c r="H17" s="759">
        <v>0.13916666666666666</v>
      </c>
      <c r="I17" s="758">
        <v>1.0316666666666665</v>
      </c>
      <c r="J17" s="758">
        <v>1.0311666666666668</v>
      </c>
      <c r="K17" s="758">
        <v>0.38500000000000001</v>
      </c>
      <c r="L17" s="818" t="s">
        <v>144</v>
      </c>
      <c r="M17" s="758">
        <v>1.335</v>
      </c>
      <c r="N17" s="758">
        <v>0.29000000000000004</v>
      </c>
      <c r="O17" s="758">
        <v>2.1266666666666665</v>
      </c>
      <c r="P17" s="758">
        <v>0.21666666666666667</v>
      </c>
    </row>
    <row r="18" spans="2:16" ht="12.75" customHeight="1" x14ac:dyDescent="0.3">
      <c r="B18" s="387" t="s">
        <v>468</v>
      </c>
      <c r="C18" s="827">
        <f>$C$10</f>
        <v>45469</v>
      </c>
      <c r="D18" s="760">
        <v>16.2</v>
      </c>
      <c r="E18" s="762">
        <v>5.8215513205296174</v>
      </c>
      <c r="F18" s="762">
        <v>0.49</v>
      </c>
      <c r="G18" s="763">
        <v>2.6499999999999999E-2</v>
      </c>
      <c r="H18" s="763">
        <v>8.9999999999999993E-3</v>
      </c>
      <c r="I18" s="762">
        <v>0.56999999999999995</v>
      </c>
      <c r="J18" s="762" t="s">
        <v>145</v>
      </c>
      <c r="K18" s="762">
        <v>0.36499999999999999</v>
      </c>
      <c r="L18" s="819" t="s">
        <v>144</v>
      </c>
      <c r="M18" s="762">
        <v>0.39</v>
      </c>
      <c r="N18" s="762">
        <v>0.13500000000000001</v>
      </c>
      <c r="O18" s="762">
        <v>0.26</v>
      </c>
      <c r="P18" s="762">
        <v>7.0000000000000007E-2</v>
      </c>
    </row>
    <row r="19" spans="2:16" ht="12.75" customHeight="1" x14ac:dyDescent="0.3">
      <c r="B19" s="376" t="s">
        <v>13</v>
      </c>
      <c r="C19" s="828">
        <f>$C$11</f>
        <v>45531</v>
      </c>
      <c r="D19" s="30">
        <v>20.7</v>
      </c>
      <c r="E19" s="765">
        <v>6.0524355298868686</v>
      </c>
      <c r="F19" s="765">
        <v>0.44</v>
      </c>
      <c r="G19" s="766">
        <v>2.75E-2</v>
      </c>
      <c r="H19" s="766">
        <v>0.01</v>
      </c>
      <c r="I19" s="765">
        <v>0.46</v>
      </c>
      <c r="J19" s="765" t="s">
        <v>145</v>
      </c>
      <c r="K19" s="765">
        <v>0.33500000000000002</v>
      </c>
      <c r="L19" s="29" t="s">
        <v>144</v>
      </c>
      <c r="M19" s="765">
        <v>0.56499999999999995</v>
      </c>
      <c r="N19" s="765">
        <v>9.5000000000000001E-2</v>
      </c>
      <c r="O19" s="765">
        <v>0.255</v>
      </c>
      <c r="P19" s="765">
        <v>6.5000000000000002E-2</v>
      </c>
    </row>
    <row r="20" spans="2:16" ht="12.75" customHeight="1" x14ac:dyDescent="0.3">
      <c r="B20" s="376"/>
      <c r="C20" s="828">
        <f>$C$12</f>
        <v>45593</v>
      </c>
      <c r="D20" s="30">
        <v>11.4</v>
      </c>
      <c r="E20" s="765">
        <v>5.7743539086297027</v>
      </c>
      <c r="F20" s="765">
        <v>0.40500000000000003</v>
      </c>
      <c r="G20" s="766">
        <v>2.4E-2</v>
      </c>
      <c r="H20" s="766">
        <v>0.01</v>
      </c>
      <c r="I20" s="765">
        <v>0.34</v>
      </c>
      <c r="J20" s="765" t="s">
        <v>145</v>
      </c>
      <c r="K20" s="765">
        <v>0.36499999999999999</v>
      </c>
      <c r="L20" s="29" t="s">
        <v>144</v>
      </c>
      <c r="M20" s="765">
        <v>0.63</v>
      </c>
      <c r="N20" s="765">
        <v>0</v>
      </c>
      <c r="O20" s="765">
        <v>0.21</v>
      </c>
      <c r="P20" s="765">
        <v>0</v>
      </c>
    </row>
    <row r="21" spans="2:16" ht="12.75" customHeight="1" x14ac:dyDescent="0.3">
      <c r="B21" s="391"/>
      <c r="C21" s="817" t="s">
        <v>65</v>
      </c>
      <c r="D21" s="756">
        <v>16.099999999999998</v>
      </c>
      <c r="E21" s="758">
        <v>5.8669153627948676</v>
      </c>
      <c r="F21" s="758">
        <v>0.44500000000000001</v>
      </c>
      <c r="G21" s="759">
        <v>2.5999999999999999E-2</v>
      </c>
      <c r="H21" s="759">
        <v>9.6666666666666654E-3</v>
      </c>
      <c r="I21" s="758">
        <v>0.45666666666666672</v>
      </c>
      <c r="J21" s="758" t="s">
        <v>145</v>
      </c>
      <c r="K21" s="758">
        <v>0.35499999999999998</v>
      </c>
      <c r="L21" s="818" t="s">
        <v>144</v>
      </c>
      <c r="M21" s="758">
        <v>0.52833333333333332</v>
      </c>
      <c r="N21" s="758">
        <v>7.6666666666666675E-2</v>
      </c>
      <c r="O21" s="758">
        <v>0.24166666666666667</v>
      </c>
      <c r="P21" s="758">
        <v>4.5000000000000005E-2</v>
      </c>
    </row>
    <row r="22" spans="2:16" ht="12.75" customHeight="1" x14ac:dyDescent="0.3">
      <c r="B22" s="387" t="s">
        <v>468</v>
      </c>
      <c r="C22" s="827">
        <f>$C$10</f>
        <v>45469</v>
      </c>
      <c r="D22" s="760">
        <v>12.9</v>
      </c>
      <c r="E22" s="762">
        <v>5.6464134594212272</v>
      </c>
      <c r="F22" s="762">
        <v>0.56000000000000005</v>
      </c>
      <c r="G22" s="763">
        <v>2.5000000000000001E-2</v>
      </c>
      <c r="H22" s="763">
        <v>1.0999999999999999E-2</v>
      </c>
      <c r="I22" s="762">
        <v>0.61499999999999999</v>
      </c>
      <c r="J22" s="762" t="s">
        <v>145</v>
      </c>
      <c r="K22" s="762">
        <v>0.34499999999999997</v>
      </c>
      <c r="L22" s="819" t="s">
        <v>144</v>
      </c>
      <c r="M22" s="762">
        <v>0.37</v>
      </c>
      <c r="N22" s="762">
        <v>0.18</v>
      </c>
      <c r="O22" s="762">
        <v>0.28000000000000003</v>
      </c>
      <c r="P22" s="762">
        <v>7.0000000000000007E-2</v>
      </c>
    </row>
    <row r="23" spans="2:16" ht="12.75" customHeight="1" x14ac:dyDescent="0.3">
      <c r="B23" s="376" t="s">
        <v>173</v>
      </c>
      <c r="C23" s="828">
        <f>$C$11</f>
        <v>45531</v>
      </c>
      <c r="D23" s="30">
        <v>17.5</v>
      </c>
      <c r="E23" s="765">
        <v>6.0827234033687274</v>
      </c>
      <c r="F23" s="765">
        <v>0.48</v>
      </c>
      <c r="G23" s="766">
        <v>2.9000000000000001E-2</v>
      </c>
      <c r="H23" s="766">
        <v>1.0999999999999999E-2</v>
      </c>
      <c r="I23" s="765">
        <v>0.48</v>
      </c>
      <c r="J23" s="765" t="s">
        <v>145</v>
      </c>
      <c r="K23" s="765">
        <v>0.42000000000000004</v>
      </c>
      <c r="L23" s="29" t="s">
        <v>144</v>
      </c>
      <c r="M23" s="765">
        <v>0.79</v>
      </c>
      <c r="N23" s="765">
        <v>0.06</v>
      </c>
      <c r="O23" s="765">
        <v>0.255</v>
      </c>
      <c r="P23" s="765">
        <v>6.5000000000000002E-2</v>
      </c>
    </row>
    <row r="24" spans="2:16" x14ac:dyDescent="0.3">
      <c r="B24" s="376"/>
      <c r="C24" s="828">
        <f>$C$12</f>
        <v>45593</v>
      </c>
      <c r="D24" s="30">
        <v>11.4</v>
      </c>
      <c r="E24" s="765">
        <v>5.8405396280097177</v>
      </c>
      <c r="F24" s="765">
        <v>0.43</v>
      </c>
      <c r="G24" s="766">
        <v>2.75E-2</v>
      </c>
      <c r="H24" s="766">
        <v>0.01</v>
      </c>
      <c r="I24" s="765">
        <v>0.34499999999999997</v>
      </c>
      <c r="J24" s="765" t="s">
        <v>145</v>
      </c>
      <c r="K24" s="765">
        <v>0.39</v>
      </c>
      <c r="L24" s="29" t="s">
        <v>144</v>
      </c>
      <c r="M24" s="765">
        <v>0.64</v>
      </c>
      <c r="N24" s="765">
        <v>6.0000000000000005E-2</v>
      </c>
      <c r="O24" s="765">
        <v>0.21</v>
      </c>
      <c r="P24" s="765">
        <v>0</v>
      </c>
    </row>
    <row r="25" spans="2:16" ht="12.75" customHeight="1" x14ac:dyDescent="0.3">
      <c r="B25" s="391"/>
      <c r="C25" s="817" t="s">
        <v>65</v>
      </c>
      <c r="D25" s="756">
        <v>13.933333333333332</v>
      </c>
      <c r="E25" s="758">
        <v>5.8212632912976963</v>
      </c>
      <c r="F25" s="758">
        <v>0.49</v>
      </c>
      <c r="G25" s="759">
        <v>2.7166666666666669E-2</v>
      </c>
      <c r="H25" s="759">
        <v>1.0666666666666666E-2</v>
      </c>
      <c r="I25" s="758">
        <v>0.48</v>
      </c>
      <c r="J25" s="758" t="s">
        <v>145</v>
      </c>
      <c r="K25" s="758">
        <v>0.38500000000000001</v>
      </c>
      <c r="L25" s="818" t="s">
        <v>144</v>
      </c>
      <c r="M25" s="758">
        <v>0.60000000000000009</v>
      </c>
      <c r="N25" s="758">
        <v>9.9999999999999992E-2</v>
      </c>
      <c r="O25" s="758">
        <v>0.24833333333333332</v>
      </c>
      <c r="P25" s="758">
        <v>4.5000000000000005E-2</v>
      </c>
    </row>
    <row r="26" spans="2:16" s="5" customFormat="1" ht="12.75" customHeight="1" x14ac:dyDescent="0.3">
      <c r="B26" s="376"/>
      <c r="C26" s="31"/>
      <c r="D26" s="30"/>
      <c r="E26" s="29"/>
      <c r="F26" s="29"/>
      <c r="G26" s="28"/>
      <c r="H26" s="764"/>
      <c r="I26" s="764"/>
      <c r="J26" s="764"/>
      <c r="K26" s="764"/>
      <c r="L26" s="764"/>
      <c r="M26" s="764"/>
      <c r="N26" s="764"/>
      <c r="O26" s="764"/>
      <c r="P26" s="27"/>
    </row>
    <row r="27" spans="2:16" s="5" customFormat="1" ht="12.75" customHeight="1" x14ac:dyDescent="0.3">
      <c r="B27" s="316"/>
      <c r="C27" s="829"/>
      <c r="D27" s="947" t="s">
        <v>70</v>
      </c>
      <c r="E27" s="947"/>
      <c r="F27" s="947"/>
      <c r="G27" s="947"/>
      <c r="H27" s="947"/>
      <c r="I27" s="947"/>
      <c r="J27" s="947" t="s">
        <v>174</v>
      </c>
      <c r="K27" s="947"/>
      <c r="L27" s="757"/>
      <c r="M27" s="764"/>
      <c r="N27" s="764"/>
      <c r="O27" s="764"/>
      <c r="P27" s="27"/>
    </row>
    <row r="28" spans="2:16" s="5" customFormat="1" ht="16.5" x14ac:dyDescent="0.4">
      <c r="B28" s="376" t="s">
        <v>10</v>
      </c>
      <c r="C28" s="209" t="s">
        <v>11</v>
      </c>
      <c r="D28" s="31" t="s">
        <v>45</v>
      </c>
      <c r="E28" s="830" t="s">
        <v>178</v>
      </c>
      <c r="F28" s="830" t="s">
        <v>178</v>
      </c>
      <c r="G28" s="31" t="s">
        <v>42</v>
      </c>
      <c r="H28" s="31" t="s">
        <v>43</v>
      </c>
      <c r="I28" s="31" t="s">
        <v>44</v>
      </c>
      <c r="J28" s="31" t="s">
        <v>23</v>
      </c>
      <c r="K28" s="31" t="s">
        <v>158</v>
      </c>
      <c r="L28" s="31" t="s">
        <v>143</v>
      </c>
      <c r="M28" s="764"/>
      <c r="N28" s="764"/>
      <c r="O28" s="764"/>
      <c r="P28" s="27"/>
    </row>
    <row r="29" spans="2:16" s="5" customFormat="1" ht="12.75" customHeight="1" x14ac:dyDescent="0.3">
      <c r="B29" s="376"/>
      <c r="C29" s="209" t="s">
        <v>12</v>
      </c>
      <c r="D29" s="31" t="s">
        <v>46</v>
      </c>
      <c r="E29" s="31" t="s">
        <v>469</v>
      </c>
      <c r="F29" s="31" t="s">
        <v>470</v>
      </c>
      <c r="G29" s="212" t="s">
        <v>60</v>
      </c>
      <c r="H29" s="212" t="s">
        <v>60</v>
      </c>
      <c r="I29" s="212" t="s">
        <v>60</v>
      </c>
      <c r="J29" s="212" t="s">
        <v>60</v>
      </c>
      <c r="K29" s="212" t="s">
        <v>60</v>
      </c>
      <c r="L29" s="31" t="s">
        <v>72</v>
      </c>
      <c r="M29" s="764"/>
      <c r="N29" s="764"/>
      <c r="O29" s="764"/>
      <c r="P29" s="27"/>
    </row>
    <row r="30" spans="2:16" s="5" customFormat="1" ht="12.75" customHeight="1" x14ac:dyDescent="0.3">
      <c r="B30" s="387" t="s">
        <v>466</v>
      </c>
      <c r="C30" s="827">
        <f>$C$10</f>
        <v>45469</v>
      </c>
      <c r="D30" s="760">
        <v>9</v>
      </c>
      <c r="E30" s="831" t="s">
        <v>558</v>
      </c>
      <c r="F30" s="831" t="s">
        <v>168</v>
      </c>
      <c r="G30" s="769" t="s">
        <v>152</v>
      </c>
      <c r="H30" s="832" t="s">
        <v>147</v>
      </c>
      <c r="I30" s="760">
        <v>0.7</v>
      </c>
      <c r="J30" s="760">
        <v>1.95</v>
      </c>
      <c r="K30" s="769">
        <v>2.4500000000000001E-2</v>
      </c>
      <c r="L30" s="760">
        <v>0.2</v>
      </c>
      <c r="M30" s="764"/>
      <c r="N30" s="764"/>
      <c r="O30" s="764"/>
      <c r="P30" s="27"/>
    </row>
    <row r="31" spans="2:16" s="5" customFormat="1" ht="12.75" customHeight="1" x14ac:dyDescent="0.3">
      <c r="B31" s="376" t="s">
        <v>13</v>
      </c>
      <c r="C31" s="828">
        <f>$C$11</f>
        <v>45531</v>
      </c>
      <c r="D31" s="30">
        <v>8.8000000000000007</v>
      </c>
      <c r="E31" s="833" t="s">
        <v>403</v>
      </c>
      <c r="F31" s="833" t="s">
        <v>403</v>
      </c>
      <c r="G31" s="28" t="s">
        <v>147</v>
      </c>
      <c r="H31" s="29" t="s">
        <v>147</v>
      </c>
      <c r="I31" s="30">
        <v>1</v>
      </c>
      <c r="J31" s="30">
        <v>1.9</v>
      </c>
      <c r="K31" s="28">
        <v>1.4E-2</v>
      </c>
      <c r="L31" s="30">
        <v>0.6</v>
      </c>
      <c r="M31" s="764"/>
      <c r="N31" s="764"/>
      <c r="O31" s="764"/>
      <c r="P31" s="27"/>
    </row>
    <row r="32" spans="2:16" s="5" customFormat="1" ht="12.75" customHeight="1" x14ac:dyDescent="0.3">
      <c r="B32" s="376"/>
      <c r="C32" s="828">
        <f>$C$12</f>
        <v>45593</v>
      </c>
      <c r="D32" s="30">
        <v>7.8</v>
      </c>
      <c r="E32" s="833" t="s">
        <v>168</v>
      </c>
      <c r="F32" s="833" t="s">
        <v>168</v>
      </c>
      <c r="G32" s="28" t="s">
        <v>147</v>
      </c>
      <c r="H32" s="29" t="s">
        <v>147</v>
      </c>
      <c r="I32" s="30">
        <v>0.92500000000000004</v>
      </c>
      <c r="J32" s="30">
        <v>2</v>
      </c>
      <c r="K32" s="28">
        <v>1.4999999999999999E-2</v>
      </c>
      <c r="L32" s="30">
        <v>1.25</v>
      </c>
      <c r="M32" s="764"/>
      <c r="N32" s="764"/>
      <c r="O32" s="764"/>
      <c r="P32" s="27"/>
    </row>
    <row r="33" spans="2:16" s="5" customFormat="1" ht="12.75" customHeight="1" x14ac:dyDescent="0.3">
      <c r="B33" s="391"/>
      <c r="C33" s="574" t="s">
        <v>61</v>
      </c>
      <c r="D33" s="402">
        <v>8.5333333333333332</v>
      </c>
      <c r="E33" s="585" t="s">
        <v>9</v>
      </c>
      <c r="F33" s="585" t="s">
        <v>9</v>
      </c>
      <c r="G33" s="406" t="s">
        <v>147</v>
      </c>
      <c r="H33" s="406" t="s">
        <v>147</v>
      </c>
      <c r="I33" s="402">
        <v>0.875</v>
      </c>
      <c r="J33" s="402">
        <v>1.95</v>
      </c>
      <c r="K33" s="406">
        <v>1.7833333333333333E-2</v>
      </c>
      <c r="L33" s="402">
        <v>0.68333333333333324</v>
      </c>
      <c r="M33" s="326"/>
      <c r="N33" s="326"/>
      <c r="O33" s="326"/>
      <c r="P33" s="27"/>
    </row>
    <row r="34" spans="2:16" s="5" customFormat="1" ht="12.75" customHeight="1" x14ac:dyDescent="0.3">
      <c r="B34" s="387" t="s">
        <v>466</v>
      </c>
      <c r="C34" s="581">
        <f>$C$10</f>
        <v>45469</v>
      </c>
      <c r="D34" s="394" t="s">
        <v>9</v>
      </c>
      <c r="E34" s="583" t="s">
        <v>9</v>
      </c>
      <c r="F34" s="583" t="s">
        <v>403</v>
      </c>
      <c r="G34" s="396" t="s">
        <v>147</v>
      </c>
      <c r="H34" s="396" t="s">
        <v>147</v>
      </c>
      <c r="I34" s="394">
        <v>0.7</v>
      </c>
      <c r="J34" s="394">
        <v>2.0499999999999998</v>
      </c>
      <c r="K34" s="396">
        <v>1.9E-2</v>
      </c>
      <c r="L34" s="394">
        <v>0.3</v>
      </c>
      <c r="M34" s="326"/>
      <c r="N34" s="326"/>
      <c r="O34" s="326"/>
      <c r="P34" s="27"/>
    </row>
    <row r="35" spans="2:16" s="5" customFormat="1" ht="12.75" customHeight="1" x14ac:dyDescent="0.3">
      <c r="B35" s="376" t="s">
        <v>173</v>
      </c>
      <c r="C35" s="582">
        <f>$C$11</f>
        <v>45531</v>
      </c>
      <c r="D35" s="377" t="s">
        <v>9</v>
      </c>
      <c r="E35" s="584" t="s">
        <v>9</v>
      </c>
      <c r="F35" s="584" t="s">
        <v>403</v>
      </c>
      <c r="G35" s="321" t="s">
        <v>147</v>
      </c>
      <c r="H35" s="321" t="s">
        <v>147</v>
      </c>
      <c r="I35" s="377">
        <v>1.1000000000000001</v>
      </c>
      <c r="J35" s="377">
        <v>2.1</v>
      </c>
      <c r="K35" s="321">
        <v>1.4999999999999999E-2</v>
      </c>
      <c r="L35" s="377">
        <v>0.85000000000000009</v>
      </c>
      <c r="M35" s="326"/>
      <c r="N35" s="326"/>
      <c r="O35" s="326"/>
      <c r="P35" s="27"/>
    </row>
    <row r="36" spans="2:16" s="5" customFormat="1" ht="12.75" customHeight="1" x14ac:dyDescent="0.3">
      <c r="B36" s="376"/>
      <c r="C36" s="582">
        <f>$C$12</f>
        <v>45593</v>
      </c>
      <c r="D36" s="377" t="s">
        <v>9</v>
      </c>
      <c r="E36" s="584" t="s">
        <v>9</v>
      </c>
      <c r="F36" s="584" t="s">
        <v>403</v>
      </c>
      <c r="G36" s="321" t="s">
        <v>147</v>
      </c>
      <c r="H36" s="321" t="s">
        <v>147</v>
      </c>
      <c r="I36" s="377">
        <v>1.125</v>
      </c>
      <c r="J36" s="377">
        <v>2.4</v>
      </c>
      <c r="K36" s="321">
        <v>1.55E-2</v>
      </c>
      <c r="L36" s="377">
        <v>2.6</v>
      </c>
      <c r="M36" s="326"/>
      <c r="N36" s="326"/>
      <c r="O36" s="326"/>
      <c r="P36" s="27"/>
    </row>
    <row r="37" spans="2:16" ht="12.75" customHeight="1" x14ac:dyDescent="0.3">
      <c r="B37" s="391"/>
      <c r="C37" s="574" t="s">
        <v>61</v>
      </c>
      <c r="D37" s="402" t="s">
        <v>9</v>
      </c>
      <c r="E37" s="585" t="s">
        <v>9</v>
      </c>
      <c r="F37" s="585" t="s">
        <v>9</v>
      </c>
      <c r="G37" s="406" t="s">
        <v>147</v>
      </c>
      <c r="H37" s="406" t="s">
        <v>147</v>
      </c>
      <c r="I37" s="402">
        <v>0.97499999999999998</v>
      </c>
      <c r="J37" s="402">
        <v>2.1833333333333336</v>
      </c>
      <c r="K37" s="406">
        <v>1.6500000000000001E-2</v>
      </c>
      <c r="L37" s="402">
        <v>1.25</v>
      </c>
      <c r="M37" s="324"/>
      <c r="N37" s="324"/>
      <c r="O37" s="324"/>
      <c r="P37" s="21"/>
    </row>
    <row r="38" spans="2:16" s="5" customFormat="1" ht="12.75" customHeight="1" x14ac:dyDescent="0.3">
      <c r="B38" s="387" t="s">
        <v>468</v>
      </c>
      <c r="C38" s="581">
        <f>$C$10</f>
        <v>45469</v>
      </c>
      <c r="D38" s="394">
        <v>1.7</v>
      </c>
      <c r="E38" s="833" t="s">
        <v>559</v>
      </c>
      <c r="F38" s="583" t="s">
        <v>403</v>
      </c>
      <c r="G38" s="396" t="s">
        <v>147</v>
      </c>
      <c r="H38" s="403" t="s">
        <v>147</v>
      </c>
      <c r="I38" s="394">
        <v>2.3499999999999996</v>
      </c>
      <c r="J38" s="394">
        <v>8.1</v>
      </c>
      <c r="K38" s="396">
        <v>5.8000000000000003E-2</v>
      </c>
      <c r="L38" s="394">
        <v>22.3</v>
      </c>
      <c r="M38" s="326"/>
      <c r="N38" s="326"/>
      <c r="O38" s="326"/>
      <c r="P38" s="27"/>
    </row>
    <row r="39" spans="2:16" s="5" customFormat="1" ht="12.75" customHeight="1" x14ac:dyDescent="0.3">
      <c r="B39" s="376" t="s">
        <v>13</v>
      </c>
      <c r="C39" s="582">
        <f>$C$11</f>
        <v>45531</v>
      </c>
      <c r="D39" s="377">
        <v>1.8</v>
      </c>
      <c r="E39" s="584" t="s">
        <v>471</v>
      </c>
      <c r="F39" s="584" t="s">
        <v>403</v>
      </c>
      <c r="G39" s="321" t="s">
        <v>147</v>
      </c>
      <c r="H39" s="378" t="s">
        <v>147</v>
      </c>
      <c r="I39" s="377">
        <v>5.35</v>
      </c>
      <c r="J39" s="377">
        <v>11.6</v>
      </c>
      <c r="K39" s="321">
        <v>1.7500000000000002E-2</v>
      </c>
      <c r="L39" s="377">
        <v>38.799999999999997</v>
      </c>
      <c r="M39" s="326"/>
      <c r="N39" s="326"/>
      <c r="O39" s="326"/>
      <c r="P39" s="27"/>
    </row>
    <row r="40" spans="2:16" s="5" customFormat="1" ht="12.75" customHeight="1" x14ac:dyDescent="0.3">
      <c r="B40" s="376"/>
      <c r="C40" s="582">
        <f>$C$12</f>
        <v>45593</v>
      </c>
      <c r="D40" s="377">
        <v>1.75</v>
      </c>
      <c r="E40" s="584" t="s">
        <v>471</v>
      </c>
      <c r="F40" s="584" t="s">
        <v>403</v>
      </c>
      <c r="G40" s="321" t="s">
        <v>147</v>
      </c>
      <c r="H40" s="378" t="s">
        <v>147</v>
      </c>
      <c r="I40" s="377">
        <v>7.2799999999999994</v>
      </c>
      <c r="J40" s="377">
        <v>16.7</v>
      </c>
      <c r="K40" s="321">
        <v>1.2500000000000001E-2</v>
      </c>
      <c r="L40" s="377">
        <v>48.8</v>
      </c>
      <c r="M40" s="326"/>
      <c r="N40" s="326"/>
      <c r="O40" s="326"/>
      <c r="P40" s="27"/>
    </row>
    <row r="41" spans="2:16" s="5" customFormat="1" ht="12.75" customHeight="1" x14ac:dyDescent="0.3">
      <c r="B41" s="391"/>
      <c r="C41" s="574" t="s">
        <v>61</v>
      </c>
      <c r="D41" s="402">
        <v>1.75</v>
      </c>
      <c r="E41" s="585" t="s">
        <v>9</v>
      </c>
      <c r="F41" s="585" t="s">
        <v>9</v>
      </c>
      <c r="G41" s="406" t="s">
        <v>147</v>
      </c>
      <c r="H41" s="406" t="s">
        <v>147</v>
      </c>
      <c r="I41" s="402">
        <v>4.9933333333333332</v>
      </c>
      <c r="J41" s="402">
        <v>12.133333333333333</v>
      </c>
      <c r="K41" s="406">
        <v>2.9333333333333336E-2</v>
      </c>
      <c r="L41" s="402">
        <v>36.633333333333333</v>
      </c>
      <c r="M41" s="326"/>
      <c r="N41" s="326"/>
      <c r="O41" s="326"/>
      <c r="P41" s="27"/>
    </row>
    <row r="42" spans="2:16" s="5" customFormat="1" ht="12.75" customHeight="1" x14ac:dyDescent="0.3">
      <c r="B42" s="31" t="s">
        <v>467</v>
      </c>
      <c r="C42" s="581">
        <f>$C$10</f>
        <v>45469</v>
      </c>
      <c r="D42" s="394" t="s">
        <v>9</v>
      </c>
      <c r="E42" s="583" t="s">
        <v>9</v>
      </c>
      <c r="F42" s="583" t="s">
        <v>403</v>
      </c>
      <c r="G42" s="396" t="s">
        <v>147</v>
      </c>
      <c r="H42" s="396" t="s">
        <v>147</v>
      </c>
      <c r="I42" s="394">
        <v>2.5</v>
      </c>
      <c r="J42" s="394">
        <v>8.6999999999999993</v>
      </c>
      <c r="K42" s="396">
        <v>0.13450000000000001</v>
      </c>
      <c r="L42" s="394">
        <v>24</v>
      </c>
      <c r="M42" s="326"/>
      <c r="N42" s="326"/>
      <c r="O42" s="326"/>
      <c r="P42" s="27"/>
    </row>
    <row r="43" spans="2:16" s="5" customFormat="1" ht="12.75" customHeight="1" x14ac:dyDescent="0.3">
      <c r="B43" s="31" t="s">
        <v>472</v>
      </c>
      <c r="C43" s="582">
        <f>$C$11</f>
        <v>45531</v>
      </c>
      <c r="D43" s="377" t="s">
        <v>9</v>
      </c>
      <c r="E43" s="584" t="s">
        <v>9</v>
      </c>
      <c r="F43" s="584" t="s">
        <v>403</v>
      </c>
      <c r="G43" s="321" t="s">
        <v>147</v>
      </c>
      <c r="H43" s="321" t="s">
        <v>147</v>
      </c>
      <c r="I43" s="377">
        <v>5.5</v>
      </c>
      <c r="J43" s="377">
        <v>13.649999999999999</v>
      </c>
      <c r="K43" s="321">
        <v>2.5500000000000002E-2</v>
      </c>
      <c r="L43" s="377">
        <v>62.6</v>
      </c>
      <c r="M43" s="326"/>
      <c r="N43" s="326"/>
      <c r="O43" s="326"/>
      <c r="P43" s="27"/>
    </row>
    <row r="44" spans="2:16" s="5" customFormat="1" ht="12.75" customHeight="1" x14ac:dyDescent="0.3">
      <c r="B44" s="376"/>
      <c r="C44" s="582">
        <f>$C$12</f>
        <v>45593</v>
      </c>
      <c r="D44" s="377" t="s">
        <v>9</v>
      </c>
      <c r="E44" s="584" t="s">
        <v>9</v>
      </c>
      <c r="F44" s="584" t="s">
        <v>403</v>
      </c>
      <c r="G44" s="321" t="s">
        <v>147</v>
      </c>
      <c r="H44" s="321" t="s">
        <v>147</v>
      </c>
      <c r="I44" s="377">
        <v>7.0749999999999993</v>
      </c>
      <c r="J44" s="377">
        <v>15.65</v>
      </c>
      <c r="K44" s="321">
        <v>1.2500000000000001E-2</v>
      </c>
      <c r="L44" s="377">
        <v>50.5</v>
      </c>
      <c r="M44" s="326"/>
      <c r="N44" s="326"/>
      <c r="O44" s="326"/>
      <c r="P44" s="27"/>
    </row>
    <row r="45" spans="2:16" ht="12.75" customHeight="1" x14ac:dyDescent="0.3">
      <c r="B45" s="391"/>
      <c r="C45" s="574" t="s">
        <v>61</v>
      </c>
      <c r="D45" s="402" t="s">
        <v>9</v>
      </c>
      <c r="E45" s="585" t="s">
        <v>9</v>
      </c>
      <c r="F45" s="585" t="s">
        <v>9</v>
      </c>
      <c r="G45" s="406" t="s">
        <v>147</v>
      </c>
      <c r="H45" s="406" t="s">
        <v>147</v>
      </c>
      <c r="I45" s="402">
        <v>5.0249999999999995</v>
      </c>
      <c r="J45" s="402">
        <v>12.666666666666666</v>
      </c>
      <c r="K45" s="406">
        <v>5.7500000000000002E-2</v>
      </c>
      <c r="L45" s="402">
        <v>45.699999999999996</v>
      </c>
      <c r="M45" s="324"/>
      <c r="N45" s="324"/>
      <c r="O45" s="324"/>
      <c r="P45" s="21"/>
    </row>
    <row r="46" spans="2:16" ht="12.75" customHeight="1" x14ac:dyDescent="0.3">
      <c r="B46" s="936" t="s">
        <v>501</v>
      </c>
      <c r="C46" s="936"/>
      <c r="D46" s="936"/>
      <c r="E46" s="936"/>
      <c r="F46" s="936"/>
      <c r="G46" s="936"/>
      <c r="H46" s="936"/>
      <c r="I46" s="936"/>
      <c r="J46" s="936"/>
      <c r="K46" s="936"/>
      <c r="L46" s="936"/>
      <c r="M46" s="936"/>
      <c r="N46" s="936"/>
      <c r="O46" s="936"/>
      <c r="P46" s="21"/>
    </row>
    <row r="47" spans="2:16" ht="12.75" customHeight="1" x14ac:dyDescent="0.3">
      <c r="B47" s="936" t="s">
        <v>260</v>
      </c>
      <c r="C47" s="936"/>
      <c r="D47" s="936"/>
      <c r="E47" s="936"/>
      <c r="F47" s="936"/>
      <c r="G47" s="936"/>
      <c r="H47" s="936"/>
      <c r="I47" s="936"/>
      <c r="J47" s="936"/>
      <c r="K47" s="936"/>
      <c r="L47" s="936"/>
      <c r="M47" s="936"/>
      <c r="N47" s="936"/>
      <c r="O47" s="936"/>
      <c r="P47" s="21"/>
    </row>
    <row r="48" spans="2:16" ht="12.75" customHeight="1" x14ac:dyDescent="0.3">
      <c r="B48" s="936" t="s">
        <v>175</v>
      </c>
      <c r="C48" s="936"/>
      <c r="D48" s="936"/>
      <c r="E48" s="936"/>
      <c r="F48" s="936"/>
      <c r="G48" s="936"/>
      <c r="H48" s="936"/>
      <c r="I48" s="936"/>
      <c r="J48" s="936"/>
      <c r="K48" s="936"/>
      <c r="L48" s="936"/>
      <c r="M48" s="936"/>
      <c r="N48" s="936"/>
      <c r="O48" s="936"/>
      <c r="P48" s="21"/>
    </row>
    <row r="49" spans="1:52" ht="12.75" customHeight="1" x14ac:dyDescent="0.3">
      <c r="B49" s="936" t="s">
        <v>502</v>
      </c>
      <c r="C49" s="936"/>
      <c r="D49" s="936"/>
      <c r="E49" s="936"/>
      <c r="F49" s="936"/>
      <c r="G49" s="936"/>
      <c r="H49" s="936"/>
      <c r="I49" s="936"/>
      <c r="J49" s="936"/>
      <c r="K49" s="936"/>
      <c r="L49" s="936"/>
      <c r="M49" s="936"/>
      <c r="N49" s="936"/>
      <c r="O49" s="936"/>
      <c r="P49" s="21"/>
    </row>
    <row r="50" spans="1:52" ht="12.75" customHeight="1" x14ac:dyDescent="0.3">
      <c r="B50" s="936" t="s">
        <v>524</v>
      </c>
      <c r="C50" s="936"/>
      <c r="D50" s="936"/>
      <c r="E50" s="936"/>
      <c r="F50" s="936"/>
      <c r="G50" s="936"/>
      <c r="H50" s="936"/>
      <c r="I50" s="936"/>
      <c r="J50" s="936"/>
      <c r="K50" s="936"/>
      <c r="L50" s="936"/>
      <c r="M50" s="936"/>
      <c r="N50" s="936"/>
      <c r="O50" s="936"/>
      <c r="P50" s="21"/>
    </row>
    <row r="51" spans="1:52" ht="12.75" customHeight="1" x14ac:dyDescent="0.3">
      <c r="B51" s="575"/>
      <c r="C51" s="318"/>
      <c r="D51" s="375"/>
      <c r="E51" s="375"/>
      <c r="F51" s="375"/>
      <c r="G51" s="575"/>
      <c r="H51" s="324"/>
      <c r="I51" s="545"/>
      <c r="J51" s="324"/>
      <c r="K51" s="545"/>
      <c r="L51" s="324"/>
      <c r="M51" s="324"/>
      <c r="N51" s="324"/>
      <c r="O51" s="324"/>
      <c r="P51" s="21"/>
    </row>
    <row r="52" spans="1:52" ht="12.75" customHeight="1" x14ac:dyDescent="0.3">
      <c r="B52" s="575"/>
      <c r="C52" s="376"/>
      <c r="D52" s="575"/>
      <c r="E52" s="575"/>
      <c r="F52" s="575"/>
      <c r="G52" s="575"/>
      <c r="H52" s="575"/>
      <c r="I52" s="586"/>
      <c r="J52" s="575"/>
      <c r="K52" s="575"/>
      <c r="L52" s="575"/>
      <c r="M52" s="575"/>
      <c r="N52" s="575"/>
      <c r="O52" s="575"/>
      <c r="P52" s="21"/>
    </row>
    <row r="53" spans="1:52" ht="12.75" customHeight="1" x14ac:dyDescent="0.3">
      <c r="B53" s="574"/>
      <c r="C53" s="574"/>
      <c r="D53" s="574" t="s">
        <v>67</v>
      </c>
      <c r="E53" s="574" t="s">
        <v>68</v>
      </c>
      <c r="F53" s="410" t="s">
        <v>83</v>
      </c>
      <c r="G53" s="410" t="s">
        <v>69</v>
      </c>
      <c r="H53" s="575"/>
      <c r="I53" s="574" t="s">
        <v>404</v>
      </c>
      <c r="J53" s="574" t="s">
        <v>2</v>
      </c>
      <c r="K53" s="410" t="s">
        <v>69</v>
      </c>
      <c r="L53" s="575"/>
      <c r="M53" s="575"/>
      <c r="N53" s="575"/>
      <c r="O53" s="575"/>
      <c r="P53" s="21"/>
    </row>
    <row r="54" spans="1:52" s="5" customFormat="1" ht="12.75" customHeight="1" x14ac:dyDescent="0.3">
      <c r="B54" s="376" t="s">
        <v>465</v>
      </c>
      <c r="C54" s="581">
        <f>$C$10</f>
        <v>45469</v>
      </c>
      <c r="D54" s="418">
        <v>168.29143763684249</v>
      </c>
      <c r="E54" s="418">
        <v>144.26817038122326</v>
      </c>
      <c r="F54" s="383">
        <v>-7.6859794545911697</v>
      </c>
      <c r="G54" s="376" t="s">
        <v>250</v>
      </c>
      <c r="H54" s="575"/>
      <c r="I54" s="587">
        <v>1.7085187647771676</v>
      </c>
      <c r="J54" s="383">
        <v>-1.0563497032333751</v>
      </c>
      <c r="K54" s="376" t="s">
        <v>250</v>
      </c>
      <c r="L54" s="575"/>
      <c r="M54" s="575"/>
      <c r="N54" s="575"/>
      <c r="O54" s="575"/>
      <c r="P54" s="27"/>
    </row>
    <row r="55" spans="1:52" s="5" customFormat="1" ht="12.75" customHeight="1" x14ac:dyDescent="0.3">
      <c r="B55" s="376" t="s">
        <v>13</v>
      </c>
      <c r="C55" s="582">
        <f>$C$11</f>
        <v>45531</v>
      </c>
      <c r="D55" s="418">
        <v>183.44122861072017</v>
      </c>
      <c r="E55" s="418">
        <v>172.59511493948938</v>
      </c>
      <c r="F55" s="383">
        <v>-3.0463501459089772</v>
      </c>
      <c r="G55" s="376" t="s">
        <v>250</v>
      </c>
      <c r="H55" s="575"/>
      <c r="I55" s="587">
        <v>1.9388072699483687</v>
      </c>
      <c r="J55" s="383">
        <v>2.3439373824253358</v>
      </c>
      <c r="K55" s="376" t="s">
        <v>463</v>
      </c>
      <c r="L55" s="575"/>
      <c r="M55" s="575"/>
      <c r="N55" s="575"/>
      <c r="O55" s="575"/>
      <c r="P55" s="27"/>
    </row>
    <row r="56" spans="1:52" s="5" customFormat="1" ht="12.75" customHeight="1" x14ac:dyDescent="0.3">
      <c r="B56" s="376"/>
      <c r="C56" s="582">
        <f>$C$12</f>
        <v>45593</v>
      </c>
      <c r="D56" s="418">
        <v>190.99612047647636</v>
      </c>
      <c r="E56" s="418">
        <v>180.59281168205624</v>
      </c>
      <c r="F56" s="383">
        <v>-2.7996820933250288</v>
      </c>
      <c r="G56" s="376" t="s">
        <v>250</v>
      </c>
      <c r="H56" s="575"/>
      <c r="I56" s="587">
        <v>2.0156479668795964</v>
      </c>
      <c r="J56" s="383">
        <v>1.1453085485453607</v>
      </c>
      <c r="K56" s="376" t="s">
        <v>250</v>
      </c>
      <c r="L56" s="575"/>
      <c r="M56" s="575"/>
      <c r="N56" s="575"/>
      <c r="O56" s="575"/>
      <c r="P56" s="27"/>
    </row>
    <row r="57" spans="1:52" s="5" customFormat="1" ht="12.75" customHeight="1" x14ac:dyDescent="0.3">
      <c r="B57" s="387" t="s">
        <v>465</v>
      </c>
      <c r="C57" s="581">
        <f>$C$10</f>
        <v>45469</v>
      </c>
      <c r="D57" s="419">
        <v>198.53394176212268</v>
      </c>
      <c r="E57" s="419">
        <v>172.57727406037742</v>
      </c>
      <c r="F57" s="412">
        <v>-6.9943096826694005</v>
      </c>
      <c r="G57" s="387" t="s">
        <v>250</v>
      </c>
      <c r="H57" s="575"/>
      <c r="I57" s="588">
        <v>2.027109164228714</v>
      </c>
      <c r="J57" s="412">
        <v>0.42379741376111429</v>
      </c>
      <c r="K57" s="387" t="s">
        <v>250</v>
      </c>
      <c r="L57" s="575"/>
      <c r="M57" s="575"/>
      <c r="N57" s="575"/>
      <c r="O57" s="575"/>
      <c r="P57" s="27"/>
    </row>
    <row r="58" spans="1:52" s="5" customFormat="1" ht="12.75" customHeight="1" x14ac:dyDescent="0.3">
      <c r="B58" s="376" t="s">
        <v>472</v>
      </c>
      <c r="C58" s="582">
        <f>$C$11</f>
        <v>45531</v>
      </c>
      <c r="D58" s="418">
        <v>205.35667611794912</v>
      </c>
      <c r="E58" s="418">
        <v>201.15268334666075</v>
      </c>
      <c r="F58" s="383">
        <v>-1.0341687524304992</v>
      </c>
      <c r="G58" s="376" t="s">
        <v>250</v>
      </c>
      <c r="H58" s="575"/>
      <c r="I58" s="587">
        <v>2.2165709080303611</v>
      </c>
      <c r="J58" s="383">
        <v>1.8745163471846646</v>
      </c>
      <c r="K58" s="376" t="s">
        <v>250</v>
      </c>
      <c r="L58" s="575"/>
      <c r="M58" s="575"/>
      <c r="N58" s="575"/>
      <c r="O58" s="575"/>
      <c r="P58" s="27"/>
    </row>
    <row r="59" spans="1:52" s="569" customFormat="1" ht="12.75" customHeight="1" x14ac:dyDescent="0.3">
      <c r="A59" s="5"/>
      <c r="B59" s="391"/>
      <c r="C59" s="582">
        <f>$C$12</f>
        <v>45593</v>
      </c>
      <c r="D59" s="420">
        <v>201.01648960136885</v>
      </c>
      <c r="E59" s="420">
        <v>194.84635577379544</v>
      </c>
      <c r="F59" s="415">
        <v>-1.5586544429866598</v>
      </c>
      <c r="G59" s="391" t="s">
        <v>250</v>
      </c>
      <c r="H59" s="575"/>
      <c r="I59" s="589">
        <v>2.1508253965963484</v>
      </c>
      <c r="J59" s="415">
        <v>0.72176672502029071</v>
      </c>
      <c r="K59" s="391" t="s">
        <v>250</v>
      </c>
      <c r="L59" s="575"/>
      <c r="M59" s="575"/>
      <c r="N59" s="575"/>
      <c r="O59" s="575"/>
      <c r="P59" s="27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</row>
    <row r="60" spans="1:52" s="5" customFormat="1" ht="12.75" customHeight="1" x14ac:dyDescent="0.3">
      <c r="B60" s="387" t="s">
        <v>468</v>
      </c>
      <c r="C60" s="581">
        <f>$C$10</f>
        <v>45469</v>
      </c>
      <c r="D60" s="418">
        <v>48.663774580238545</v>
      </c>
      <c r="E60" s="418">
        <v>40.655377992639728</v>
      </c>
      <c r="F60" s="383">
        <v>-8.9660463147190264</v>
      </c>
      <c r="G60" s="376" t="s">
        <v>250</v>
      </c>
      <c r="H60" s="575"/>
      <c r="I60" s="587">
        <v>0.5627998737384543</v>
      </c>
      <c r="J60" s="383">
        <v>6.9148824533901765</v>
      </c>
      <c r="K60" s="376" t="s">
        <v>250</v>
      </c>
      <c r="L60" s="575"/>
      <c r="M60" s="575"/>
      <c r="N60" s="575"/>
      <c r="O60" s="575"/>
      <c r="P60" s="27"/>
    </row>
    <row r="61" spans="1:52" s="5" customFormat="1" ht="12.75" customHeight="1" x14ac:dyDescent="0.3">
      <c r="B61" s="376" t="s">
        <v>13</v>
      </c>
      <c r="C61" s="582">
        <f>$C$11</f>
        <v>45531</v>
      </c>
      <c r="D61" s="418">
        <v>46.527276969289588</v>
      </c>
      <c r="E61" s="418">
        <v>45.961782498916307</v>
      </c>
      <c r="F61" s="383">
        <v>-0.61141768942701347</v>
      </c>
      <c r="G61" s="376" t="s">
        <v>250</v>
      </c>
      <c r="H61" s="575"/>
      <c r="I61" s="587">
        <v>0.54765658752844892</v>
      </c>
      <c r="J61" s="383">
        <v>10.900204472675371</v>
      </c>
      <c r="K61" s="376" t="s">
        <v>250</v>
      </c>
      <c r="L61" s="575"/>
      <c r="M61" s="575"/>
      <c r="N61" s="575"/>
      <c r="O61" s="575"/>
      <c r="P61" s="27"/>
    </row>
    <row r="62" spans="1:52" s="5" customFormat="1" ht="12.75" customHeight="1" x14ac:dyDescent="0.3">
      <c r="B62" s="376"/>
      <c r="C62" s="582">
        <f>$C$12</f>
        <v>45593</v>
      </c>
      <c r="D62" s="418">
        <v>41.375100834662867</v>
      </c>
      <c r="E62" s="418">
        <v>39.563564107511567</v>
      </c>
      <c r="F62" s="383">
        <v>-2.2381598812452963</v>
      </c>
      <c r="G62" s="376" t="s">
        <v>250</v>
      </c>
      <c r="H62" s="575"/>
      <c r="I62" s="587">
        <v>0.50074119242235304</v>
      </c>
      <c r="J62" s="383">
        <v>10.570480091150394</v>
      </c>
      <c r="K62" s="376" t="s">
        <v>250</v>
      </c>
      <c r="L62" s="575"/>
      <c r="M62" s="575"/>
      <c r="N62" s="575"/>
      <c r="O62" s="575"/>
      <c r="P62" s="27"/>
    </row>
    <row r="63" spans="1:52" s="5" customFormat="1" ht="12.75" customHeight="1" x14ac:dyDescent="0.3">
      <c r="B63" s="387" t="s">
        <v>468</v>
      </c>
      <c r="C63" s="581">
        <f>$C$10</f>
        <v>45469</v>
      </c>
      <c r="D63" s="419">
        <v>47.536514114503539</v>
      </c>
      <c r="E63" s="419">
        <v>42.683455044599008</v>
      </c>
      <c r="F63" s="412">
        <v>-5.3791406881842114</v>
      </c>
      <c r="G63" s="387" t="s">
        <v>250</v>
      </c>
      <c r="H63" s="575"/>
      <c r="I63" s="588">
        <v>0.59558103558885955</v>
      </c>
      <c r="J63" s="412">
        <v>3.079060186439297</v>
      </c>
      <c r="K63" s="387" t="s">
        <v>250</v>
      </c>
      <c r="L63" s="575"/>
      <c r="M63" s="575"/>
      <c r="N63" s="575"/>
      <c r="O63" s="575"/>
      <c r="P63" s="27"/>
    </row>
    <row r="64" spans="1:52" s="5" customFormat="1" ht="12.75" customHeight="1" x14ac:dyDescent="0.3">
      <c r="B64" s="376" t="s">
        <v>173</v>
      </c>
      <c r="C64" s="582">
        <f>$C$11</f>
        <v>45531</v>
      </c>
      <c r="D64" s="418">
        <v>50.841426682371477</v>
      </c>
      <c r="E64" s="418">
        <v>54.79380311965491</v>
      </c>
      <c r="F64" s="383">
        <v>3.7415324837089678</v>
      </c>
      <c r="G64" s="376" t="s">
        <v>250</v>
      </c>
      <c r="H64" s="575"/>
      <c r="I64" s="587">
        <v>0.61632272542408573</v>
      </c>
      <c r="J64" s="383">
        <v>12.434543429842032</v>
      </c>
      <c r="K64" s="376" t="s">
        <v>250</v>
      </c>
      <c r="L64" s="575"/>
      <c r="M64" s="575"/>
      <c r="N64" s="575"/>
      <c r="O64" s="575"/>
      <c r="P64" s="27"/>
    </row>
    <row r="65" spans="1:51" s="569" customFormat="1" ht="12.75" customHeight="1" x14ac:dyDescent="0.3">
      <c r="A65" s="5"/>
      <c r="B65" s="391"/>
      <c r="C65" s="590">
        <f>$C$12</f>
        <v>45593</v>
      </c>
      <c r="D65" s="420">
        <v>45.684421055599067</v>
      </c>
      <c r="E65" s="420">
        <v>41.295404158216861</v>
      </c>
      <c r="F65" s="415">
        <v>-5.0460171500609681</v>
      </c>
      <c r="G65" s="391" t="s">
        <v>250</v>
      </c>
      <c r="H65" s="575"/>
      <c r="I65" s="589">
        <v>0.52767688522481748</v>
      </c>
      <c r="J65" s="415">
        <v>10.199357082935917</v>
      </c>
      <c r="K65" s="391" t="s">
        <v>250</v>
      </c>
      <c r="L65" s="575"/>
      <c r="M65" s="575"/>
      <c r="N65" s="575"/>
      <c r="O65" s="575"/>
      <c r="P65" s="27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</row>
    <row r="66" spans="1:51" ht="12.75" customHeight="1" x14ac:dyDescent="0.3">
      <c r="A66" s="5"/>
      <c r="B66" s="376"/>
      <c r="C66" s="582"/>
      <c r="D66" s="375"/>
      <c r="E66" s="383"/>
      <c r="F66" s="383"/>
      <c r="G66" s="376"/>
      <c r="H66" s="575"/>
      <c r="I66" s="591"/>
      <c r="J66" s="383"/>
      <c r="K66" s="376"/>
      <c r="L66" s="575"/>
      <c r="M66" s="575"/>
      <c r="N66" s="575"/>
      <c r="O66" s="575"/>
      <c r="P66" s="21"/>
    </row>
    <row r="67" spans="1:51" ht="12.75" customHeight="1" x14ac:dyDescent="0.3">
      <c r="B67" s="575"/>
      <c r="C67" s="376"/>
      <c r="D67" s="575"/>
      <c r="E67" s="575"/>
      <c r="F67" s="575"/>
      <c r="G67" s="575"/>
      <c r="H67" s="575"/>
      <c r="I67" s="586"/>
      <c r="J67" s="575"/>
      <c r="K67" s="575"/>
      <c r="L67" s="575"/>
      <c r="M67" s="575"/>
      <c r="N67" s="575"/>
      <c r="O67" s="575"/>
      <c r="P67" s="21"/>
    </row>
    <row r="68" spans="1:51" ht="12.75" customHeight="1" x14ac:dyDescent="0.3">
      <c r="B68" s="5"/>
      <c r="C68" s="10"/>
      <c r="D68" s="5"/>
      <c r="E68" s="5"/>
      <c r="F68" s="5"/>
      <c r="G68" s="5"/>
      <c r="H68" s="5"/>
      <c r="I68" s="18"/>
      <c r="J68" s="5"/>
      <c r="K68" s="5"/>
    </row>
    <row r="69" spans="1:51" x14ac:dyDescent="0.3">
      <c r="B69" s="5"/>
      <c r="C69" s="10"/>
      <c r="D69" s="5"/>
      <c r="E69" s="5"/>
      <c r="F69" s="5"/>
      <c r="G69" s="5"/>
      <c r="H69" s="5"/>
      <c r="I69" s="18"/>
      <c r="J69" s="5"/>
      <c r="K69" s="5"/>
    </row>
    <row r="312" spans="3:8" x14ac:dyDescent="0.3">
      <c r="C312" s="4">
        <v>6.6135911906364502</v>
      </c>
      <c r="G312" s="1">
        <v>0.92100000000000004</v>
      </c>
      <c r="H312" s="1">
        <v>0.374</v>
      </c>
    </row>
  </sheetData>
  <mergeCells count="8">
    <mergeCell ref="D7:P7"/>
    <mergeCell ref="B50:O50"/>
    <mergeCell ref="B49:O49"/>
    <mergeCell ref="D27:I27"/>
    <mergeCell ref="J27:K27"/>
    <mergeCell ref="B46:O46"/>
    <mergeCell ref="B47:O47"/>
    <mergeCell ref="B48:O48"/>
  </mergeCells>
  <phoneticPr fontId="9"/>
  <pageMargins left="0.78740157480314965" right="0.78740157480314965" top="0.98425196850393704" bottom="0.98425196850393704" header="0.51181102362204722" footer="0.51181102362204722"/>
  <pageSetup paperSize="9" scale="58" fitToHeight="0" orientation="portrait" r:id="rId1"/>
  <headerFooter alignWithMargins="0"/>
  <ignoredErrors>
    <ignoredError sqref="C54:C65 C14:C45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3FAEF-965A-47E2-B5B4-F2A5738C7B34}">
  <sheetPr>
    <tabColor theme="0"/>
    <pageSetUpPr fitToPage="1"/>
  </sheetPr>
  <dimension ref="A1:U38"/>
  <sheetViews>
    <sheetView tabSelected="1" view="pageBreakPreview" topLeftCell="B1" zoomScaleNormal="100" zoomScaleSheetLayoutView="100" workbookViewId="0">
      <selection activeCell="B63" sqref="B63"/>
    </sheetView>
  </sheetViews>
  <sheetFormatPr defaultColWidth="8.09765625" defaultRowHeight="13" x14ac:dyDescent="0.3"/>
  <cols>
    <col min="1" max="1" width="2.69921875" style="1" customWidth="1"/>
    <col min="2" max="2" width="18.69921875" style="1" customWidth="1"/>
    <col min="3" max="3" width="12.69921875" style="9" customWidth="1"/>
    <col min="4" max="4" width="13.3984375" style="1" customWidth="1"/>
    <col min="5" max="5" width="10.69921875" style="1" customWidth="1"/>
    <col min="6" max="15" width="8.69921875" style="1" customWidth="1"/>
    <col min="16" max="16" width="8.09765625" style="15"/>
    <col min="17" max="16384" width="8.09765625" style="1"/>
  </cols>
  <sheetData>
    <row r="1" spans="1:21" s="76" customFormat="1" ht="18.649999999999999" customHeight="1" x14ac:dyDescent="0.4">
      <c r="A1" s="76" t="s">
        <v>15</v>
      </c>
      <c r="B1" s="494" t="s">
        <v>427</v>
      </c>
      <c r="C1" s="495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</row>
    <row r="2" spans="1:21" s="76" customFormat="1" ht="18.649999999999999" customHeight="1" x14ac:dyDescent="0.4">
      <c r="B2" s="496"/>
      <c r="C2" s="495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</row>
    <row r="3" spans="1:21" s="76" customFormat="1" ht="18.649999999999999" customHeight="1" x14ac:dyDescent="0.4">
      <c r="B3" s="496" t="s">
        <v>105</v>
      </c>
      <c r="C3" s="843" t="s">
        <v>543</v>
      </c>
      <c r="D3" s="496"/>
      <c r="E3" s="496"/>
      <c r="F3" s="496"/>
      <c r="G3" s="498"/>
      <c r="H3" s="496"/>
      <c r="I3" s="496"/>
      <c r="J3" s="496"/>
      <c r="K3" s="496"/>
      <c r="L3" s="496"/>
      <c r="M3" s="496"/>
      <c r="N3" s="496"/>
      <c r="O3" s="496"/>
    </row>
    <row r="4" spans="1:21" s="76" customFormat="1" ht="18.649999999999999" customHeight="1" x14ac:dyDescent="0.4">
      <c r="B4" s="496" t="s">
        <v>106</v>
      </c>
      <c r="C4" s="495" t="s">
        <v>353</v>
      </c>
      <c r="D4" s="496"/>
      <c r="E4" s="496"/>
      <c r="F4" s="496"/>
      <c r="G4" s="496"/>
      <c r="H4" s="496"/>
      <c r="I4" s="496"/>
      <c r="J4" s="496"/>
      <c r="K4" s="496"/>
      <c r="L4" s="496"/>
      <c r="M4" s="496"/>
      <c r="N4" s="496"/>
      <c r="O4" s="496"/>
    </row>
    <row r="5" spans="1:21" s="76" customFormat="1" ht="18.649999999999999" customHeight="1" x14ac:dyDescent="0.4">
      <c r="B5" s="496" t="s">
        <v>292</v>
      </c>
      <c r="C5" s="495" t="s">
        <v>487</v>
      </c>
      <c r="D5" s="496"/>
      <c r="E5" s="496"/>
      <c r="F5" s="496"/>
      <c r="G5" s="496"/>
      <c r="H5" s="496"/>
      <c r="I5" s="496"/>
      <c r="J5" s="496"/>
      <c r="K5" s="496"/>
      <c r="L5" s="496"/>
      <c r="M5" s="496"/>
      <c r="N5" s="496"/>
      <c r="O5" s="496"/>
    </row>
    <row r="6" spans="1:21" ht="12.75" customHeight="1" x14ac:dyDescent="0.3">
      <c r="B6" s="451" t="s">
        <v>15</v>
      </c>
      <c r="C6" s="472"/>
      <c r="D6" s="451"/>
      <c r="E6" s="451"/>
      <c r="F6" s="451"/>
      <c r="G6" s="451"/>
      <c r="H6" s="451"/>
      <c r="I6" s="451"/>
      <c r="J6" s="451"/>
      <c r="K6" s="451"/>
      <c r="L6" s="451"/>
      <c r="M6" s="451"/>
      <c r="N6" s="451"/>
      <c r="O6" s="451"/>
    </row>
    <row r="7" spans="1:21" ht="12.75" customHeight="1" x14ac:dyDescent="0.3">
      <c r="B7" s="424"/>
      <c r="C7" s="479"/>
      <c r="D7" s="933" t="s">
        <v>163</v>
      </c>
      <c r="E7" s="933"/>
      <c r="F7" s="933"/>
      <c r="G7" s="933"/>
      <c r="H7" s="933"/>
      <c r="I7" s="933"/>
      <c r="J7" s="933"/>
      <c r="K7" s="933"/>
      <c r="L7" s="933"/>
      <c r="M7" s="933"/>
      <c r="N7" s="933"/>
      <c r="O7" s="933"/>
      <c r="P7" s="5"/>
      <c r="Q7" s="5"/>
      <c r="R7" s="5"/>
      <c r="S7" s="5"/>
      <c r="T7" s="5"/>
      <c r="U7" s="5"/>
    </row>
    <row r="8" spans="1:21" s="4" customFormat="1" ht="17.5" x14ac:dyDescent="0.5">
      <c r="B8" s="432" t="s">
        <v>17</v>
      </c>
      <c r="C8" s="465" t="s">
        <v>71</v>
      </c>
      <c r="D8" s="742" t="s">
        <v>18</v>
      </c>
      <c r="E8" s="742" t="s">
        <v>547</v>
      </c>
      <c r="F8" s="742" t="s">
        <v>548</v>
      </c>
      <c r="G8" s="432" t="s">
        <v>21</v>
      </c>
      <c r="H8" s="433" t="s">
        <v>73</v>
      </c>
      <c r="I8" s="463" t="s">
        <v>74</v>
      </c>
      <c r="J8" s="432" t="s">
        <v>75</v>
      </c>
      <c r="K8" s="432" t="s">
        <v>76</v>
      </c>
      <c r="L8" s="432" t="s">
        <v>77</v>
      </c>
      <c r="M8" s="433" t="s">
        <v>78</v>
      </c>
      <c r="N8" s="433" t="s">
        <v>79</v>
      </c>
      <c r="O8" s="433" t="s">
        <v>80</v>
      </c>
    </row>
    <row r="9" spans="1:21" s="4" customFormat="1" ht="12.75" customHeight="1" x14ac:dyDescent="0.3">
      <c r="B9" s="439"/>
      <c r="C9" s="475" t="s">
        <v>58</v>
      </c>
      <c r="D9" s="754" t="s">
        <v>505</v>
      </c>
      <c r="E9" s="754"/>
      <c r="F9" s="754" t="s">
        <v>22</v>
      </c>
      <c r="G9" s="439" t="s">
        <v>59</v>
      </c>
      <c r="H9" s="439" t="s">
        <v>60</v>
      </c>
      <c r="I9" s="439" t="s">
        <v>60</v>
      </c>
      <c r="J9" s="439" t="s">
        <v>60</v>
      </c>
      <c r="K9" s="439" t="s">
        <v>60</v>
      </c>
      <c r="L9" s="439" t="s">
        <v>60</v>
      </c>
      <c r="M9" s="439" t="s">
        <v>60</v>
      </c>
      <c r="N9" s="439" t="s">
        <v>60</v>
      </c>
      <c r="O9" s="439" t="s">
        <v>60</v>
      </c>
    </row>
    <row r="10" spans="1:21" ht="12.75" customHeight="1" x14ac:dyDescent="0.3">
      <c r="B10" s="432" t="s">
        <v>487</v>
      </c>
      <c r="C10" s="790">
        <v>45364</v>
      </c>
      <c r="D10" s="768">
        <v>26.5</v>
      </c>
      <c r="E10" s="761">
        <v>6.4009999999999998</v>
      </c>
      <c r="F10" s="876">
        <v>31</v>
      </c>
      <c r="G10" s="792">
        <v>0.84899999999999998</v>
      </c>
      <c r="H10" s="434">
        <v>2.46</v>
      </c>
      <c r="I10" s="434">
        <v>0.24</v>
      </c>
      <c r="J10" s="434">
        <v>0.24</v>
      </c>
      <c r="K10" s="434">
        <v>0.03</v>
      </c>
      <c r="L10" s="434">
        <v>2.4</v>
      </c>
      <c r="M10" s="434">
        <v>2.2799999999999998</v>
      </c>
      <c r="N10" s="435">
        <v>11.96</v>
      </c>
      <c r="O10" s="434">
        <v>1.38</v>
      </c>
    </row>
    <row r="11" spans="1:21" ht="12.75" customHeight="1" x14ac:dyDescent="0.3">
      <c r="B11" s="451"/>
      <c r="C11" s="842">
        <v>45463</v>
      </c>
      <c r="D11" s="770">
        <v>26.7</v>
      </c>
      <c r="E11" s="764">
        <v>6.3940000000000001</v>
      </c>
      <c r="F11" s="877">
        <v>35</v>
      </c>
      <c r="G11" s="793">
        <v>0.65200000000000002</v>
      </c>
      <c r="H11" s="437">
        <v>1.55</v>
      </c>
      <c r="I11" s="437">
        <v>0.17</v>
      </c>
      <c r="J11" s="437">
        <v>1.66</v>
      </c>
      <c r="K11" s="437">
        <v>0.02</v>
      </c>
      <c r="L11" s="437">
        <v>1.92</v>
      </c>
      <c r="M11" s="437">
        <v>1.9</v>
      </c>
      <c r="N11" s="437">
        <v>8.75</v>
      </c>
      <c r="O11" s="437">
        <v>1.34</v>
      </c>
    </row>
    <row r="12" spans="1:21" ht="12.75" customHeight="1" x14ac:dyDescent="0.3">
      <c r="B12" s="451"/>
      <c r="C12" s="842">
        <v>45547</v>
      </c>
      <c r="D12" s="770">
        <v>26.7</v>
      </c>
      <c r="E12" s="764">
        <v>6.4119999999999999</v>
      </c>
      <c r="F12" s="877">
        <v>34</v>
      </c>
      <c r="G12" s="793">
        <v>0.65900000000000003</v>
      </c>
      <c r="H12" s="437">
        <v>1.76</v>
      </c>
      <c r="I12" s="437">
        <v>0.21</v>
      </c>
      <c r="J12" s="437">
        <v>1.45</v>
      </c>
      <c r="K12" s="437">
        <v>0.02</v>
      </c>
      <c r="L12" s="437">
        <v>3.88</v>
      </c>
      <c r="M12" s="437">
        <v>1.72</v>
      </c>
      <c r="N12" s="437">
        <v>7.72</v>
      </c>
      <c r="O12" s="437">
        <v>0.98</v>
      </c>
    </row>
    <row r="13" spans="1:21" ht="12.75" customHeight="1" x14ac:dyDescent="0.3">
      <c r="B13" s="451"/>
      <c r="C13" s="842">
        <v>45620</v>
      </c>
      <c r="D13" s="770">
        <v>26.7</v>
      </c>
      <c r="E13" s="764">
        <v>6.4119999999999999</v>
      </c>
      <c r="F13" s="877">
        <v>36</v>
      </c>
      <c r="G13" s="793">
        <v>0.73699999999999999</v>
      </c>
      <c r="H13" s="437">
        <v>0.63</v>
      </c>
      <c r="I13" s="437">
        <v>0.03</v>
      </c>
      <c r="J13" s="437">
        <v>4.34</v>
      </c>
      <c r="K13" s="437">
        <v>7.0000000000000007E-2</v>
      </c>
      <c r="L13" s="438">
        <v>11.95</v>
      </c>
      <c r="M13" s="437">
        <v>1.03</v>
      </c>
      <c r="N13" s="437">
        <v>4.59</v>
      </c>
      <c r="O13" s="437">
        <v>0.73</v>
      </c>
    </row>
    <row r="14" spans="1:21" x14ac:dyDescent="0.3">
      <c r="B14" s="499"/>
      <c r="C14" s="492" t="s">
        <v>165</v>
      </c>
      <c r="D14" s="443">
        <f>AVERAGE(D10:D13)</f>
        <v>26.650000000000002</v>
      </c>
      <c r="E14" s="442">
        <f>-LOG((10^(-E10)+10^(-E11)+10^(-E12)+10^(-E13))/4)</f>
        <v>6.4046823186417914</v>
      </c>
      <c r="F14" s="888">
        <f t="shared" ref="F14:O14" si="0">AVERAGE(F10:F13)</f>
        <v>34</v>
      </c>
      <c r="G14" s="522">
        <f t="shared" si="0"/>
        <v>0.72425000000000006</v>
      </c>
      <c r="H14" s="442">
        <f t="shared" si="0"/>
        <v>1.5999999999999999</v>
      </c>
      <c r="I14" s="442">
        <f t="shared" si="0"/>
        <v>0.16250000000000001</v>
      </c>
      <c r="J14" s="442">
        <f t="shared" si="0"/>
        <v>1.9224999999999999</v>
      </c>
      <c r="K14" s="442">
        <f t="shared" si="0"/>
        <v>3.5000000000000003E-2</v>
      </c>
      <c r="L14" s="442">
        <f t="shared" si="0"/>
        <v>5.0374999999999996</v>
      </c>
      <c r="M14" s="442">
        <f t="shared" si="0"/>
        <v>1.7324999999999999</v>
      </c>
      <c r="N14" s="442">
        <f t="shared" si="0"/>
        <v>8.254999999999999</v>
      </c>
      <c r="O14" s="442">
        <f t="shared" si="0"/>
        <v>1.1074999999999999</v>
      </c>
    </row>
    <row r="15" spans="1:21" x14ac:dyDescent="0.3">
      <c r="B15" s="451"/>
      <c r="C15" s="428"/>
      <c r="D15" s="438"/>
      <c r="E15" s="437"/>
      <c r="F15" s="437"/>
      <c r="G15" s="483"/>
      <c r="H15" s="437"/>
      <c r="I15" s="434"/>
      <c r="J15" s="437"/>
      <c r="K15" s="437"/>
      <c r="L15" s="437"/>
      <c r="M15" s="437"/>
      <c r="N15" s="437"/>
      <c r="O15" s="437"/>
    </row>
    <row r="16" spans="1:21" ht="21" customHeight="1" x14ac:dyDescent="0.3">
      <c r="B16" s="424"/>
      <c r="C16" s="479"/>
      <c r="D16" s="932" t="s">
        <v>162</v>
      </c>
      <c r="E16" s="932"/>
      <c r="F16" s="932"/>
      <c r="G16" s="932"/>
      <c r="H16" s="932"/>
      <c r="I16" s="948" t="s">
        <v>164</v>
      </c>
      <c r="J16" s="948"/>
      <c r="K16" s="437"/>
      <c r="L16" s="437"/>
      <c r="M16" s="437"/>
      <c r="N16" s="437"/>
      <c r="O16" s="437"/>
    </row>
    <row r="17" spans="2:16" ht="16.5" x14ac:dyDescent="0.4">
      <c r="B17" s="432" t="s">
        <v>17</v>
      </c>
      <c r="C17" s="465" t="s">
        <v>71</v>
      </c>
      <c r="D17" s="742" t="s">
        <v>45</v>
      </c>
      <c r="E17" s="742" t="s">
        <v>178</v>
      </c>
      <c r="F17" s="878" t="s">
        <v>42</v>
      </c>
      <c r="G17" s="742" t="s">
        <v>43</v>
      </c>
      <c r="H17" s="742" t="s">
        <v>23</v>
      </c>
      <c r="I17" s="31" t="s">
        <v>549</v>
      </c>
      <c r="J17" s="844" t="s">
        <v>514</v>
      </c>
      <c r="K17" s="437"/>
      <c r="L17" s="437"/>
      <c r="M17" s="437"/>
      <c r="N17" s="437"/>
      <c r="O17" s="437"/>
    </row>
    <row r="18" spans="2:16" x14ac:dyDescent="0.3">
      <c r="B18" s="439"/>
      <c r="C18" s="475" t="s">
        <v>58</v>
      </c>
      <c r="D18" s="754" t="s">
        <v>46</v>
      </c>
      <c r="E18" s="754"/>
      <c r="F18" s="754" t="s">
        <v>57</v>
      </c>
      <c r="G18" s="754" t="s">
        <v>57</v>
      </c>
      <c r="H18" s="754" t="s">
        <v>57</v>
      </c>
      <c r="I18" s="754" t="s">
        <v>86</v>
      </c>
      <c r="J18" s="754" t="s">
        <v>86</v>
      </c>
      <c r="K18" s="437"/>
      <c r="L18" s="437"/>
      <c r="M18" s="437"/>
      <c r="N18" s="437"/>
      <c r="O18" s="437"/>
    </row>
    <row r="19" spans="2:16" x14ac:dyDescent="0.3">
      <c r="B19" s="432" t="s">
        <v>487</v>
      </c>
      <c r="C19" s="481">
        <f>C10</f>
        <v>45364</v>
      </c>
      <c r="D19" s="394" t="s">
        <v>9</v>
      </c>
      <c r="E19" s="583" t="s">
        <v>9</v>
      </c>
      <c r="F19" s="832">
        <v>1E-3</v>
      </c>
      <c r="G19" s="819">
        <v>1.25</v>
      </c>
      <c r="H19" s="768">
        <v>17.12</v>
      </c>
      <c r="I19" s="768">
        <v>7.24</v>
      </c>
      <c r="J19" s="437">
        <v>0.02</v>
      </c>
      <c r="K19" s="437"/>
      <c r="L19" s="437"/>
      <c r="M19" s="437"/>
      <c r="N19" s="437"/>
      <c r="O19" s="437"/>
    </row>
    <row r="20" spans="2:16" x14ac:dyDescent="0.3">
      <c r="B20" s="451"/>
      <c r="C20" s="482">
        <f>C11</f>
        <v>45463</v>
      </c>
      <c r="D20" s="377" t="s">
        <v>9</v>
      </c>
      <c r="E20" s="584" t="s">
        <v>9</v>
      </c>
      <c r="F20" s="879">
        <v>1E-3</v>
      </c>
      <c r="G20" s="29">
        <v>1.26</v>
      </c>
      <c r="H20" s="770">
        <v>18.63</v>
      </c>
      <c r="I20" s="770">
        <v>7.56</v>
      </c>
      <c r="J20" s="437">
        <v>0.01</v>
      </c>
      <c r="K20" s="437"/>
      <c r="L20" s="437"/>
      <c r="M20" s="437"/>
      <c r="N20" s="437"/>
      <c r="O20" s="437"/>
    </row>
    <row r="21" spans="2:16" x14ac:dyDescent="0.3">
      <c r="B21" s="451"/>
      <c r="C21" s="482">
        <f>C12</f>
        <v>45547</v>
      </c>
      <c r="D21" s="377" t="s">
        <v>9</v>
      </c>
      <c r="E21" s="584" t="s">
        <v>9</v>
      </c>
      <c r="F21" s="879">
        <v>1E-3</v>
      </c>
      <c r="G21" s="29">
        <v>1.24</v>
      </c>
      <c r="H21" s="770">
        <v>17.64</v>
      </c>
      <c r="I21" s="770">
        <v>7.86</v>
      </c>
      <c r="J21" s="437">
        <v>0.02</v>
      </c>
      <c r="K21" s="437"/>
      <c r="L21" s="437"/>
      <c r="M21" s="437"/>
      <c r="N21" s="437"/>
      <c r="O21" s="437"/>
    </row>
    <row r="22" spans="2:16" x14ac:dyDescent="0.3">
      <c r="B22" s="451"/>
      <c r="C22" s="487">
        <f>C13</f>
        <v>45620</v>
      </c>
      <c r="D22" s="30" t="s">
        <v>136</v>
      </c>
      <c r="E22" s="881" t="s">
        <v>136</v>
      </c>
      <c r="F22" s="879">
        <v>1E-3</v>
      </c>
      <c r="G22" s="29">
        <v>1.24</v>
      </c>
      <c r="H22" s="770">
        <v>17.059999999999999</v>
      </c>
      <c r="I22" s="770">
        <v>7.61</v>
      </c>
      <c r="J22" s="437">
        <v>0.03</v>
      </c>
      <c r="K22" s="437"/>
      <c r="L22" s="437"/>
      <c r="M22" s="437"/>
      <c r="N22" s="437"/>
      <c r="O22" s="437"/>
    </row>
    <row r="23" spans="2:16" ht="12.75" customHeight="1" x14ac:dyDescent="0.3">
      <c r="B23" s="499"/>
      <c r="C23" s="492" t="s">
        <v>61</v>
      </c>
      <c r="D23" s="756" t="s">
        <v>136</v>
      </c>
      <c r="E23" s="882" t="s">
        <v>136</v>
      </c>
      <c r="F23" s="880">
        <f>AVERAGE(F19:F22)</f>
        <v>1E-3</v>
      </c>
      <c r="G23" s="757">
        <f>AVERAGE(G19:G22)</f>
        <v>1.2475000000000001</v>
      </c>
      <c r="H23" s="767">
        <f>AVERAGE(H19:H22)</f>
        <v>17.612500000000001</v>
      </c>
      <c r="I23" s="767">
        <f>AVERAGE(I19:I22)</f>
        <v>7.5674999999999999</v>
      </c>
      <c r="J23" s="757">
        <f>AVERAGE(J19:J22)</f>
        <v>0.02</v>
      </c>
      <c r="K23" s="427"/>
      <c r="L23" s="427"/>
      <c r="M23" s="427"/>
      <c r="N23" s="427"/>
      <c r="O23" s="427"/>
    </row>
    <row r="24" spans="2:16" ht="12.75" customHeight="1" x14ac:dyDescent="0.3">
      <c r="B24" s="934" t="s">
        <v>499</v>
      </c>
      <c r="C24" s="934"/>
      <c r="D24" s="934"/>
      <c r="E24" s="934"/>
      <c r="F24" s="934"/>
      <c r="G24" s="934"/>
      <c r="H24" s="934"/>
      <c r="I24" s="934"/>
      <c r="J24" s="934"/>
      <c r="K24" s="934"/>
      <c r="L24" s="934"/>
      <c r="M24" s="934"/>
      <c r="N24" s="934"/>
      <c r="O24" s="934"/>
    </row>
    <row r="25" spans="2:16" ht="12.75" customHeight="1" x14ac:dyDescent="0.3">
      <c r="B25" s="934" t="s">
        <v>262</v>
      </c>
      <c r="C25" s="934"/>
      <c r="D25" s="934"/>
      <c r="E25" s="934"/>
      <c r="F25" s="934"/>
      <c r="G25" s="934"/>
      <c r="H25" s="934"/>
      <c r="I25" s="934"/>
      <c r="J25" s="934"/>
      <c r="K25" s="934"/>
      <c r="L25" s="934"/>
      <c r="M25" s="934"/>
      <c r="N25" s="934"/>
      <c r="O25" s="934"/>
      <c r="P25" s="1"/>
    </row>
    <row r="26" spans="2:16" ht="12.75" customHeight="1" x14ac:dyDescent="0.3">
      <c r="B26" s="934" t="s">
        <v>546</v>
      </c>
      <c r="C26" s="934"/>
      <c r="D26" s="934"/>
      <c r="E26" s="934"/>
      <c r="F26" s="934"/>
      <c r="G26" s="934"/>
      <c r="H26" s="934"/>
      <c r="I26" s="934"/>
      <c r="J26" s="934"/>
      <c r="K26" s="934"/>
      <c r="L26" s="934"/>
      <c r="M26" s="934"/>
      <c r="N26" s="934"/>
      <c r="O26" s="934"/>
      <c r="P26" s="1"/>
    </row>
    <row r="27" spans="2:16" x14ac:dyDescent="0.3">
      <c r="B27" s="451"/>
      <c r="C27" s="472"/>
      <c r="D27" s="451"/>
      <c r="E27" s="451"/>
      <c r="F27" s="451"/>
      <c r="G27" s="451"/>
      <c r="H27" s="451"/>
      <c r="I27" s="451"/>
      <c r="J27" s="451"/>
      <c r="K27" s="451"/>
      <c r="L27" s="451"/>
      <c r="M27" s="451"/>
      <c r="N27" s="451"/>
      <c r="O27" s="451"/>
    </row>
    <row r="28" spans="2:16" ht="12.75" customHeight="1" x14ac:dyDescent="0.3">
      <c r="B28" s="425"/>
      <c r="C28" s="492"/>
      <c r="D28" s="432" t="s">
        <v>67</v>
      </c>
      <c r="E28" s="425" t="s">
        <v>68</v>
      </c>
      <c r="F28" s="425" t="s">
        <v>83</v>
      </c>
      <c r="G28" s="425" t="s">
        <v>69</v>
      </c>
      <c r="H28" s="424"/>
      <c r="I28" s="425" t="s">
        <v>109</v>
      </c>
      <c r="J28" s="425" t="s">
        <v>2</v>
      </c>
      <c r="K28" s="425" t="s">
        <v>69</v>
      </c>
      <c r="L28" s="451"/>
      <c r="M28" s="451"/>
      <c r="N28" s="451"/>
      <c r="O28" s="451"/>
      <c r="P28" s="1"/>
    </row>
    <row r="29" spans="2:16" ht="12.75" customHeight="1" x14ac:dyDescent="0.3">
      <c r="B29" s="432" t="s">
        <v>488</v>
      </c>
      <c r="C29" s="481">
        <f>C10</f>
        <v>45364</v>
      </c>
      <c r="D29" s="583">
        <f>+(H10/48.03+N(I10)/62.01+J10/35.45+G10+N(F19)/31.66+N(G19)/46.01)*1000</f>
        <v>938.05802353259594</v>
      </c>
      <c r="E29" s="883">
        <f>10^(6-E10)+(N(K10)/18.04+L10/22.99+M10/39.1+N10/20.04+O10/12.16)*1000</f>
        <v>875.05862695686733</v>
      </c>
      <c r="F29" s="405">
        <f>100*(E29-D29)/(E29+D29)</f>
        <v>-3.4746466289811795</v>
      </c>
      <c r="G29" s="885" t="s">
        <v>250</v>
      </c>
      <c r="H29" s="502"/>
      <c r="I29" s="434">
        <f>(349.7*10^(3-E10)+(80*H10/48.03+71.5*N(I10)/62.01+76.3*J10/35.45+73.5*N(K10)/18.04+50.1*L10/22.99+73.5*M10/39.1+59.8*N10/20.04+53.3*O10/12.16+44.5*G10+69*N(F19)/31.66+71.8*N(G19)/46.01))*0.1</f>
        <v>9.6139099952872371</v>
      </c>
      <c r="J29" s="435">
        <f>100*(I29-F10)/(I29+F10)</f>
        <v>-52.657057661265235</v>
      </c>
      <c r="K29" s="885" t="s">
        <v>374</v>
      </c>
      <c r="L29" s="451"/>
      <c r="M29" s="451"/>
      <c r="N29" s="451"/>
      <c r="O29" s="451"/>
      <c r="P29" s="1"/>
    </row>
    <row r="30" spans="2:16" ht="12.75" customHeight="1" x14ac:dyDescent="0.3">
      <c r="B30" s="451"/>
      <c r="C30" s="482">
        <f>C11</f>
        <v>45463</v>
      </c>
      <c r="D30" s="584">
        <f>+(H11/48.03+N(I11)/62.01+J11/35.45+G11+N(F20)/31.66+N(G20)/46.01)*1000</f>
        <v>761.25644311623046</v>
      </c>
      <c r="E30" s="883">
        <f>10^(6-E11)+(N(K11)/18.04+L11/22.99+M11/39.1+N11/20.04+O11/12.16)*1000</f>
        <v>680.44432970759806</v>
      </c>
      <c r="F30" s="325">
        <f>100*(E30-D30)/(E30+D30)</f>
        <v>-5.6053319060339701</v>
      </c>
      <c r="G30" s="886" t="s">
        <v>250</v>
      </c>
      <c r="H30" s="451"/>
      <c r="I30" s="437">
        <f>(349.7*10^(3-E11)+(80*H11/48.03+71.5*N(I11)/62.01+76.3*J11/35.45+73.5*N(K11)/18.04+50.1*L11/22.99+73.5*M11/39.1+59.8*N11/20.04+53.3*O11/12.16+44.5*G11+69*N(F20)/31.66+71.8*N(G20)/46.01))*0.1</f>
        <v>7.7295178173774808</v>
      </c>
      <c r="J30" s="438">
        <f>100*(I30-F11)/(I30+F11)</f>
        <v>-63.821179305543211</v>
      </c>
      <c r="K30" s="886" t="s">
        <v>374</v>
      </c>
      <c r="L30" s="451"/>
      <c r="M30" s="451"/>
      <c r="N30" s="451"/>
      <c r="O30" s="451"/>
      <c r="P30" s="1"/>
    </row>
    <row r="31" spans="2:16" ht="12.75" customHeight="1" x14ac:dyDescent="0.3">
      <c r="B31" s="451"/>
      <c r="C31" s="482">
        <f>C12</f>
        <v>45547</v>
      </c>
      <c r="D31" s="584">
        <f>+(H12/48.03+N(I12)/62.01+J12/35.45+G12+N(F21)/31.66+N(G21)/46.01)*1000</f>
        <v>766.91524319741734</v>
      </c>
      <c r="E31" s="883">
        <f>10^(6-E12)+(N(K12)/18.04+L12/22.99+M12/39.1+N12/20.04+O12/12.16)*1000</f>
        <v>680.07635111037507</v>
      </c>
      <c r="F31" s="325">
        <f>100*(E31-D31)/(E31+D31)</f>
        <v>-6.0013404658776883</v>
      </c>
      <c r="G31" s="886" t="s">
        <v>250</v>
      </c>
      <c r="H31" s="451"/>
      <c r="I31" s="437">
        <f>(349.7*10^(3-E12)+(80*H12/48.03+71.5*N(I12)/62.01+76.3*J12/35.45+73.5*N(K12)/18.04+50.1*L12/22.99+73.5*M12/39.1+59.8*N12/20.04+53.3*O12/12.16+44.5*G12+69*N(F21)/31.66+71.8*N(G21)/46.01))*0.1</f>
        <v>7.6795022812289009</v>
      </c>
      <c r="J31" s="438">
        <f>100*(I31-F12)/(I31+F12)</f>
        <v>-63.149740947422501</v>
      </c>
      <c r="K31" s="886" t="s">
        <v>374</v>
      </c>
      <c r="L31" s="451"/>
      <c r="M31" s="451"/>
      <c r="N31" s="451"/>
      <c r="O31" s="451"/>
      <c r="P31" s="1"/>
    </row>
    <row r="32" spans="2:16" ht="12.75" customHeight="1" x14ac:dyDescent="0.3">
      <c r="B32" s="499"/>
      <c r="C32" s="487">
        <f>C13</f>
        <v>45620</v>
      </c>
      <c r="D32" s="625">
        <f>+(H13/48.03+N(I13)/62.01+J13/35.45+G13+N(F22)/31.66+N(G22)/46.01)*1000</f>
        <v>900.00879547684542</v>
      </c>
      <c r="E32" s="884">
        <f>10^(6-E13)+(N(K13)/18.04+L13/22.99+M13/39.1+N13/20.04+O13/12.16)*1000</f>
        <v>839.4762591933769</v>
      </c>
      <c r="F32" s="572">
        <f>100*(E32-D32)/(E32+D32)</f>
        <v>-3.4799112599989823</v>
      </c>
      <c r="G32" s="887" t="s">
        <v>250</v>
      </c>
      <c r="H32" s="499"/>
      <c r="I32" s="478">
        <f>(349.7*10^(3-E13)+(80*H13/48.03+71.5*N(I13)/62.01+76.3*J13/35.45+73.5*N(K13)/18.04+50.1*L13/22.99+73.5*M13/39.1+59.8*N13/20.04+53.3*O13/12.16+44.5*G13+69*N(F22)/31.66+71.8*N(G22)/46.01))*0.1</f>
        <v>9.0453584987773024</v>
      </c>
      <c r="J32" s="477">
        <f>100*(I32-F13)/(I32+F13)</f>
        <v>-59.838887733470571</v>
      </c>
      <c r="K32" s="887" t="s">
        <v>374</v>
      </c>
      <c r="L32" s="451"/>
      <c r="M32" s="451"/>
      <c r="N32" s="451"/>
      <c r="O32" s="451"/>
      <c r="P32" s="1"/>
    </row>
    <row r="33" spans="2:15" x14ac:dyDescent="0.3">
      <c r="B33" s="451"/>
      <c r="C33" s="472"/>
      <c r="D33" s="451"/>
      <c r="E33" s="451"/>
      <c r="F33" s="451"/>
      <c r="G33" s="451"/>
      <c r="H33" s="451"/>
      <c r="I33" s="451"/>
      <c r="J33" s="451"/>
      <c r="K33" s="451"/>
      <c r="L33" s="451"/>
      <c r="M33" s="451"/>
      <c r="N33" s="451"/>
      <c r="O33" s="451"/>
    </row>
    <row r="35" spans="2:15" x14ac:dyDescent="0.3">
      <c r="D35" s="5"/>
      <c r="E35" s="5"/>
      <c r="F35" s="5"/>
      <c r="G35" s="5"/>
    </row>
    <row r="36" spans="2:15" x14ac:dyDescent="0.3">
      <c r="D36" s="5"/>
      <c r="E36" s="5"/>
      <c r="F36" s="5"/>
      <c r="G36" s="5"/>
    </row>
    <row r="37" spans="2:15" x14ac:dyDescent="0.3">
      <c r="D37" s="5"/>
      <c r="E37" s="5"/>
      <c r="F37" s="5"/>
      <c r="G37" s="5"/>
    </row>
    <row r="38" spans="2:15" ht="13.5" x14ac:dyDescent="0.3">
      <c r="D38" s="889"/>
      <c r="E38" s="889"/>
      <c r="F38" s="889"/>
      <c r="G38" s="889"/>
    </row>
  </sheetData>
  <mergeCells count="6">
    <mergeCell ref="D7:O7"/>
    <mergeCell ref="D16:H16"/>
    <mergeCell ref="B24:O24"/>
    <mergeCell ref="B25:O25"/>
    <mergeCell ref="B26:O26"/>
    <mergeCell ref="I16:J16"/>
  </mergeCells>
  <phoneticPr fontId="9"/>
  <pageMargins left="0.78740157480314965" right="0.78740157480314965" top="0.98425196850393704" bottom="0.98425196850393704" header="0.51181102362204722" footer="0.51181102362204722"/>
  <pageSetup paperSize="9" scale="66" fitToHeight="0" orientation="portrait" r:id="rId1"/>
  <headerFooter alignWithMargins="0"/>
  <ignoredErrors>
    <ignoredError sqref="E1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A6DE9-BB6A-4FCE-920F-915DBF7F39A0}">
  <sheetPr>
    <tabColor theme="0"/>
    <pageSetUpPr fitToPage="1"/>
  </sheetPr>
  <dimension ref="A1:AJ1676"/>
  <sheetViews>
    <sheetView tabSelected="1" view="pageBreakPreview" topLeftCell="A13" zoomScale="115" zoomScaleNormal="100" zoomScaleSheetLayoutView="115" workbookViewId="0">
      <selection activeCell="B63" sqref="B63"/>
    </sheetView>
  </sheetViews>
  <sheetFormatPr defaultColWidth="8.09765625" defaultRowHeight="13" x14ac:dyDescent="0.3"/>
  <cols>
    <col min="1" max="1" width="2.69921875" style="21" customWidth="1"/>
    <col min="2" max="2" width="18.69921875" style="21" customWidth="1"/>
    <col min="3" max="3" width="12.69921875" style="206" customWidth="1"/>
    <col min="4" max="6" width="9.59765625" style="21" customWidth="1"/>
    <col min="7" max="8" width="9.59765625" style="216" customWidth="1"/>
    <col min="9" max="10" width="9.59765625" style="21" customWidth="1"/>
    <col min="11" max="12" width="9.59765625" style="223" customWidth="1"/>
    <col min="13" max="15" width="9.59765625" style="216" customWidth="1"/>
    <col min="16" max="16" width="7.59765625" style="216" customWidth="1"/>
    <col min="17" max="18" width="7.59765625" style="21" customWidth="1"/>
    <col min="19" max="19" width="12.09765625" style="21" customWidth="1"/>
    <col min="20" max="20" width="11.59765625" style="21" customWidth="1"/>
    <col min="21" max="21" width="8.8984375" style="21" customWidth="1"/>
    <col min="22" max="16384" width="8.09765625" style="21"/>
  </cols>
  <sheetData>
    <row r="1" spans="2:36" s="207" customFormat="1" ht="18.649999999999999" customHeight="1" x14ac:dyDescent="0.4">
      <c r="B1" s="503" t="s">
        <v>428</v>
      </c>
      <c r="C1" s="504"/>
      <c r="D1" s="505"/>
      <c r="E1" s="506"/>
      <c r="F1" s="506"/>
      <c r="G1" s="507"/>
      <c r="H1" s="507"/>
      <c r="I1" s="506"/>
      <c r="J1" s="506"/>
      <c r="K1" s="508"/>
      <c r="L1" s="508"/>
      <c r="M1" s="507"/>
      <c r="N1" s="507"/>
      <c r="O1" s="507"/>
      <c r="P1" s="222"/>
      <c r="Q1" s="208"/>
      <c r="R1" s="208"/>
      <c r="S1" s="208"/>
      <c r="T1" s="208"/>
      <c r="U1" s="208"/>
      <c r="V1" s="208"/>
      <c r="W1" s="208"/>
      <c r="X1" s="208"/>
    </row>
    <row r="2" spans="2:36" s="207" customFormat="1" ht="18.649999999999999" customHeight="1" x14ac:dyDescent="0.4">
      <c r="B2" s="505"/>
      <c r="C2" s="504"/>
      <c r="D2" s="505"/>
      <c r="E2" s="506"/>
      <c r="F2" s="506"/>
      <c r="G2" s="507"/>
      <c r="H2" s="507"/>
      <c r="I2" s="506"/>
      <c r="J2" s="506"/>
      <c r="K2" s="508"/>
      <c r="L2" s="508"/>
      <c r="M2" s="507"/>
      <c r="N2" s="507"/>
      <c r="O2" s="507"/>
      <c r="P2" s="222"/>
      <c r="Q2" s="208"/>
      <c r="R2" s="208"/>
      <c r="S2" s="208"/>
      <c r="T2" s="208"/>
      <c r="U2" s="208"/>
      <c r="V2" s="208"/>
      <c r="W2" s="208"/>
      <c r="X2" s="208"/>
    </row>
    <row r="3" spans="2:36" s="207" customFormat="1" ht="18.649999999999999" customHeight="1" x14ac:dyDescent="0.4">
      <c r="B3" s="505" t="s">
        <v>105</v>
      </c>
      <c r="C3" s="497" t="s">
        <v>553</v>
      </c>
      <c r="D3" s="505"/>
      <c r="E3" s="506"/>
      <c r="F3" s="506"/>
      <c r="G3" s="509"/>
      <c r="H3" s="507"/>
      <c r="I3" s="506"/>
      <c r="J3" s="506"/>
      <c r="K3" s="508"/>
      <c r="L3" s="508"/>
      <c r="M3" s="507"/>
      <c r="N3" s="507"/>
      <c r="O3" s="507"/>
      <c r="P3" s="222"/>
      <c r="Q3" s="208"/>
      <c r="R3" s="208"/>
      <c r="S3" s="208"/>
      <c r="T3" s="208"/>
      <c r="U3" s="208"/>
      <c r="V3" s="208"/>
      <c r="W3" s="208"/>
      <c r="X3" s="208"/>
    </row>
    <row r="4" spans="2:36" s="207" customFormat="1" ht="18.649999999999999" customHeight="1" x14ac:dyDescent="0.4">
      <c r="B4" s="505" t="s">
        <v>106</v>
      </c>
      <c r="C4" s="504" t="s">
        <v>161</v>
      </c>
      <c r="D4" s="505"/>
      <c r="E4" s="506"/>
      <c r="F4" s="506"/>
      <c r="G4" s="507"/>
      <c r="H4" s="507"/>
      <c r="I4" s="506"/>
      <c r="J4" s="506"/>
      <c r="K4" s="508"/>
      <c r="L4" s="508"/>
      <c r="M4" s="507"/>
      <c r="N4" s="507"/>
      <c r="O4" s="507"/>
      <c r="P4" s="222"/>
      <c r="Q4" s="208"/>
      <c r="R4" s="208"/>
      <c r="S4" s="208"/>
      <c r="T4" s="208"/>
      <c r="U4" s="208"/>
      <c r="V4" s="208"/>
      <c r="W4" s="208"/>
      <c r="X4" s="208"/>
    </row>
    <row r="5" spans="2:36" s="207" customFormat="1" ht="18.649999999999999" customHeight="1" x14ac:dyDescent="0.4">
      <c r="B5" s="505" t="s">
        <v>292</v>
      </c>
      <c r="C5" s="510" t="s">
        <v>172</v>
      </c>
      <c r="D5" s="505"/>
      <c r="E5" s="506"/>
      <c r="F5" s="506"/>
      <c r="G5" s="507"/>
      <c r="H5" s="507"/>
      <c r="I5" s="506"/>
      <c r="J5" s="506"/>
      <c r="K5" s="508"/>
      <c r="L5" s="508"/>
      <c r="M5" s="507"/>
      <c r="N5" s="507"/>
      <c r="O5" s="507"/>
      <c r="P5" s="222"/>
      <c r="Q5" s="208"/>
      <c r="R5" s="208"/>
      <c r="S5" s="208"/>
      <c r="T5" s="208"/>
      <c r="U5" s="208"/>
      <c r="V5" s="208"/>
      <c r="W5" s="208"/>
      <c r="X5" s="208"/>
    </row>
    <row r="6" spans="2:36" ht="12.75" customHeight="1" x14ac:dyDescent="0.3">
      <c r="B6" s="322"/>
      <c r="C6" s="511"/>
      <c r="D6" s="322"/>
      <c r="E6" s="322"/>
      <c r="F6" s="322"/>
      <c r="G6" s="324"/>
      <c r="H6" s="324"/>
      <c r="I6" s="322"/>
      <c r="J6" s="322"/>
      <c r="K6" s="512"/>
      <c r="L6" s="512"/>
      <c r="M6" s="324"/>
      <c r="N6" s="324"/>
      <c r="O6" s="324"/>
      <c r="P6" s="213"/>
      <c r="Q6" s="27"/>
      <c r="R6" s="27"/>
      <c r="S6" s="27"/>
      <c r="T6" s="27"/>
      <c r="U6" s="27"/>
      <c r="V6" s="27"/>
      <c r="W6" s="27"/>
      <c r="X6" s="27"/>
    </row>
    <row r="7" spans="2:36" ht="12.75" customHeight="1" x14ac:dyDescent="0.3">
      <c r="B7" s="316"/>
      <c r="C7" s="516"/>
      <c r="D7" s="949" t="s">
        <v>511</v>
      </c>
      <c r="E7" s="949"/>
      <c r="F7" s="949"/>
      <c r="G7" s="949"/>
      <c r="H7" s="949"/>
      <c r="I7" s="949"/>
      <c r="J7" s="949"/>
      <c r="K7" s="949"/>
      <c r="L7" s="949"/>
      <c r="M7" s="949"/>
      <c r="N7" s="949"/>
      <c r="O7" s="949"/>
      <c r="P7" s="213"/>
      <c r="Q7" s="27"/>
      <c r="R7" s="27"/>
      <c r="S7" s="27"/>
      <c r="T7" s="27"/>
      <c r="U7" s="27"/>
      <c r="V7" s="27"/>
      <c r="W7" s="27"/>
      <c r="X7" s="27"/>
    </row>
    <row r="8" spans="2:36" s="26" customFormat="1" ht="16.5" x14ac:dyDescent="0.4">
      <c r="B8" s="376" t="s">
        <v>17</v>
      </c>
      <c r="C8" s="318" t="s">
        <v>71</v>
      </c>
      <c r="D8" s="376" t="s">
        <v>18</v>
      </c>
      <c r="E8" s="376" t="s">
        <v>19</v>
      </c>
      <c r="F8" s="376" t="s">
        <v>20</v>
      </c>
      <c r="G8" s="376" t="s">
        <v>21</v>
      </c>
      <c r="H8" s="377" t="s">
        <v>34</v>
      </c>
      <c r="I8" s="513" t="s">
        <v>35</v>
      </c>
      <c r="J8" s="376" t="s">
        <v>36</v>
      </c>
      <c r="K8" s="376" t="s">
        <v>37</v>
      </c>
      <c r="L8" s="376" t="s">
        <v>38</v>
      </c>
      <c r="M8" s="377" t="s">
        <v>39</v>
      </c>
      <c r="N8" s="377" t="s">
        <v>40</v>
      </c>
      <c r="O8" s="377" t="s">
        <v>41</v>
      </c>
      <c r="P8" s="31"/>
      <c r="Q8" s="31"/>
      <c r="R8" s="31"/>
      <c r="S8" s="31"/>
      <c r="T8" s="31" t="s">
        <v>517</v>
      </c>
      <c r="U8" s="31"/>
      <c r="V8" s="31" t="s">
        <v>517</v>
      </c>
      <c r="W8" s="31"/>
      <c r="X8" s="31"/>
    </row>
    <row r="9" spans="2:36" s="26" customFormat="1" ht="12.75" customHeight="1" x14ac:dyDescent="0.3">
      <c r="B9" s="376"/>
      <c r="C9" s="318" t="s">
        <v>284</v>
      </c>
      <c r="D9" s="376" t="s">
        <v>259</v>
      </c>
      <c r="E9" s="376"/>
      <c r="F9" s="376" t="s">
        <v>277</v>
      </c>
      <c r="G9" s="320" t="s">
        <v>285</v>
      </c>
      <c r="H9" s="320" t="s">
        <v>286</v>
      </c>
      <c r="I9" s="320" t="s">
        <v>286</v>
      </c>
      <c r="J9" s="320" t="s">
        <v>286</v>
      </c>
      <c r="K9" s="320" t="s">
        <v>286</v>
      </c>
      <c r="L9" s="320" t="s">
        <v>286</v>
      </c>
      <c r="M9" s="320" t="s">
        <v>286</v>
      </c>
      <c r="N9" s="320" t="s">
        <v>286</v>
      </c>
      <c r="O9" s="320" t="s">
        <v>286</v>
      </c>
      <c r="P9" s="212"/>
      <c r="Q9" s="212"/>
      <c r="R9" s="212"/>
      <c r="S9" s="31"/>
      <c r="T9" s="31" t="s">
        <v>86</v>
      </c>
      <c r="U9" s="31"/>
      <c r="V9" s="31" t="s">
        <v>86</v>
      </c>
      <c r="W9" s="31"/>
      <c r="X9" s="31"/>
    </row>
    <row r="10" spans="2:36" ht="12.75" customHeight="1" x14ac:dyDescent="0.3">
      <c r="B10" s="387" t="s">
        <v>510</v>
      </c>
      <c r="C10" s="411">
        <v>45328</v>
      </c>
      <c r="D10" s="394">
        <v>24.6</v>
      </c>
      <c r="E10" s="397">
        <v>7.4249712183221526</v>
      </c>
      <c r="F10" s="395">
        <v>4.16</v>
      </c>
      <c r="G10" s="396">
        <v>0.35699999999999998</v>
      </c>
      <c r="H10" s="397">
        <v>1.3860000000000001</v>
      </c>
      <c r="I10" s="397">
        <v>0.49399999999999999</v>
      </c>
      <c r="J10" s="397">
        <v>1.7035</v>
      </c>
      <c r="K10" s="397">
        <v>5.0000000000000001E-3</v>
      </c>
      <c r="L10" s="397">
        <v>4.5510000000000002</v>
      </c>
      <c r="M10" s="397">
        <v>0.34699999999999998</v>
      </c>
      <c r="N10" s="397">
        <v>2.9704999999999999</v>
      </c>
      <c r="O10" s="397">
        <v>1.534</v>
      </c>
      <c r="P10" s="397">
        <v>5.0000000000000001E-3</v>
      </c>
      <c r="Q10" s="212"/>
      <c r="R10" s="212"/>
      <c r="S10" s="29"/>
      <c r="T10" s="31">
        <v>0</v>
      </c>
      <c r="U10" s="218"/>
      <c r="V10" s="212">
        <v>0</v>
      </c>
      <c r="W10" s="214"/>
      <c r="X10" s="29">
        <v>44964</v>
      </c>
      <c r="Y10" s="21">
        <v>25.9</v>
      </c>
      <c r="Z10" s="21">
        <v>7.4062158093157526</v>
      </c>
      <c r="AA10" s="21">
        <v>5.6899999999999995</v>
      </c>
      <c r="AB10" s="21">
        <v>0.5</v>
      </c>
      <c r="AC10" s="21">
        <v>2.169</v>
      </c>
      <c r="AD10" s="21">
        <v>1.4359999999999999</v>
      </c>
      <c r="AE10" s="21">
        <v>0.35799999999999998</v>
      </c>
      <c r="AF10" s="21" t="s">
        <v>146</v>
      </c>
      <c r="AG10" s="21">
        <v>4.3339999999999996</v>
      </c>
      <c r="AH10" s="21">
        <v>0.44650000000000001</v>
      </c>
      <c r="AI10" s="21">
        <v>5.2404999999999999</v>
      </c>
      <c r="AJ10" s="21">
        <v>2.0845000000000002</v>
      </c>
    </row>
    <row r="11" spans="2:36" ht="12.75" customHeight="1" x14ac:dyDescent="0.3">
      <c r="B11" s="376" t="s">
        <v>350</v>
      </c>
      <c r="C11" s="382">
        <v>45391</v>
      </c>
      <c r="D11" s="377">
        <v>25</v>
      </c>
      <c r="E11" s="378">
        <v>7.7889646597059397</v>
      </c>
      <c r="F11" s="326">
        <v>9.1050000000000004</v>
      </c>
      <c r="G11" s="321">
        <v>0.80449999999999999</v>
      </c>
      <c r="H11" s="378">
        <v>1.9145000000000001</v>
      </c>
      <c r="I11" s="378">
        <v>0.6855</v>
      </c>
      <c r="J11" s="378">
        <v>3.4220000000000002</v>
      </c>
      <c r="K11" s="321">
        <v>2.0999999999999998E-2</v>
      </c>
      <c r="L11" s="378">
        <v>6.7065000000000001</v>
      </c>
      <c r="M11" s="378">
        <v>1.0425</v>
      </c>
      <c r="N11" s="378">
        <v>6.5614999999999997</v>
      </c>
      <c r="O11" s="378">
        <v>3.1360000000000001</v>
      </c>
      <c r="P11" s="321">
        <v>2.0999999999999998E-2</v>
      </c>
      <c r="Q11" s="212"/>
      <c r="R11" s="212"/>
      <c r="S11" s="29"/>
      <c r="T11" s="31">
        <v>9.0000000000000011E-3</v>
      </c>
      <c r="U11" s="218"/>
      <c r="V11" s="212">
        <v>9.0000000000000011E-3</v>
      </c>
      <c r="W11" s="214"/>
      <c r="X11" s="29">
        <v>45020</v>
      </c>
      <c r="Y11" s="21">
        <v>24.9</v>
      </c>
      <c r="Z11" s="21">
        <v>7.5507405234327756</v>
      </c>
      <c r="AA11" s="21">
        <v>5.9650000000000007</v>
      </c>
      <c r="AB11" s="21">
        <v>0.47699999999999998</v>
      </c>
      <c r="AC11" s="21">
        <v>2.2110000000000003</v>
      </c>
      <c r="AD11" s="21">
        <v>1.9105000000000001</v>
      </c>
      <c r="AE11" s="21">
        <v>0.4375</v>
      </c>
      <c r="AF11" s="21">
        <v>9.0000000000000011E-3</v>
      </c>
      <c r="AG11" s="21">
        <v>5.2379999999999995</v>
      </c>
      <c r="AH11" s="21">
        <v>0.45850000000000002</v>
      </c>
      <c r="AI11" s="21">
        <v>4.7469999999999999</v>
      </c>
      <c r="AJ11" s="21">
        <v>1.901</v>
      </c>
    </row>
    <row r="12" spans="2:36" ht="12.75" customHeight="1" x14ac:dyDescent="0.3">
      <c r="B12" s="376"/>
      <c r="C12" s="382">
        <v>45447</v>
      </c>
      <c r="D12" s="377">
        <v>24.8</v>
      </c>
      <c r="E12" s="378">
        <v>7.5754895325546876</v>
      </c>
      <c r="F12" s="326">
        <v>4.9650000000000007</v>
      </c>
      <c r="G12" s="321">
        <v>0.4</v>
      </c>
      <c r="H12" s="378">
        <v>2.4039999999999999</v>
      </c>
      <c r="I12" s="378">
        <v>0.47649999999999998</v>
      </c>
      <c r="J12" s="378">
        <v>1.7135</v>
      </c>
      <c r="K12" s="321">
        <v>2.75E-2</v>
      </c>
      <c r="L12" s="378">
        <v>4.6754999999999995</v>
      </c>
      <c r="M12" s="378">
        <v>0.7</v>
      </c>
      <c r="N12" s="378">
        <v>2.8434999999999997</v>
      </c>
      <c r="O12" s="378">
        <v>1.5385</v>
      </c>
      <c r="P12" s="321">
        <v>2.75E-2</v>
      </c>
      <c r="Q12" s="212"/>
      <c r="R12" s="212"/>
      <c r="S12" s="29"/>
      <c r="T12" s="31">
        <v>1.8499999999999999E-2</v>
      </c>
      <c r="U12" s="218"/>
      <c r="V12" s="212">
        <v>1.8499999999999999E-2</v>
      </c>
      <c r="W12" s="214"/>
      <c r="X12" s="29">
        <v>45083</v>
      </c>
      <c r="Y12" s="21">
        <v>25.8</v>
      </c>
      <c r="Z12" s="21">
        <v>7.4599488315950202</v>
      </c>
      <c r="AA12" s="21">
        <v>6.0350000000000001</v>
      </c>
      <c r="AB12" s="21">
        <v>0.48249999999999998</v>
      </c>
      <c r="AC12" s="21">
        <v>2.0099999999999998</v>
      </c>
      <c r="AD12" s="21">
        <v>1.1755</v>
      </c>
      <c r="AE12" s="21">
        <v>0.27849999999999997</v>
      </c>
      <c r="AF12" s="21">
        <v>1.8499999999999999E-2</v>
      </c>
      <c r="AG12" s="21">
        <v>4.2895000000000003</v>
      </c>
      <c r="AH12" s="21">
        <v>0.59749999999999992</v>
      </c>
      <c r="AI12" s="21">
        <v>4.9000000000000004</v>
      </c>
      <c r="AJ12" s="21">
        <v>2.0070000000000001</v>
      </c>
    </row>
    <row r="13" spans="2:36" ht="12.75" customHeight="1" x14ac:dyDescent="0.3">
      <c r="B13" s="376"/>
      <c r="C13" s="382">
        <v>45517</v>
      </c>
      <c r="D13" s="377">
        <v>25.7</v>
      </c>
      <c r="E13" s="378">
        <v>7.5489646597059386</v>
      </c>
      <c r="F13" s="326">
        <v>4.58</v>
      </c>
      <c r="G13" s="321">
        <v>0.40100000000000002</v>
      </c>
      <c r="H13" s="378">
        <v>1.4379999999999999</v>
      </c>
      <c r="I13" s="378">
        <v>0.62250000000000005</v>
      </c>
      <c r="J13" s="378">
        <v>2.46</v>
      </c>
      <c r="K13" s="321">
        <v>0.01</v>
      </c>
      <c r="L13" s="378">
        <v>4.9080000000000004</v>
      </c>
      <c r="M13" s="378">
        <v>0.38349999999999995</v>
      </c>
      <c r="N13" s="378">
        <v>3.2404999999999999</v>
      </c>
      <c r="O13" s="378">
        <v>1.6945000000000001</v>
      </c>
      <c r="P13" s="321">
        <v>0.01</v>
      </c>
      <c r="Q13" s="212"/>
      <c r="R13" s="212"/>
      <c r="S13" s="29"/>
      <c r="T13" s="31">
        <v>5.0000000000000001E-3</v>
      </c>
      <c r="U13" s="218"/>
      <c r="V13" s="212">
        <v>5.0000000000000001E-3</v>
      </c>
      <c r="W13" s="214"/>
      <c r="X13" s="29">
        <v>45139</v>
      </c>
      <c r="Y13" s="21">
        <v>26.2</v>
      </c>
      <c r="Z13" s="21">
        <v>7.9442808392057946</v>
      </c>
      <c r="AA13" s="21">
        <v>9.08</v>
      </c>
      <c r="AB13" s="21">
        <v>0.88949999999999996</v>
      </c>
      <c r="AC13" s="21">
        <v>1.4755</v>
      </c>
      <c r="AD13" s="21">
        <v>2.27</v>
      </c>
      <c r="AE13" s="21">
        <v>0.37</v>
      </c>
      <c r="AF13" s="21">
        <v>5.0000000000000001E-3</v>
      </c>
      <c r="AG13" s="21">
        <v>6.4009999999999998</v>
      </c>
      <c r="AH13" s="21">
        <v>0.59099999999999997</v>
      </c>
      <c r="AI13" s="21">
        <v>7.6879999999999997</v>
      </c>
      <c r="AJ13" s="21">
        <v>2.9640000000000004</v>
      </c>
    </row>
    <row r="14" spans="2:36" ht="12.75" customHeight="1" x14ac:dyDescent="0.3">
      <c r="B14" s="376"/>
      <c r="C14" s="382">
        <v>45566</v>
      </c>
      <c r="D14" s="377">
        <v>25.8</v>
      </c>
      <c r="E14" s="378">
        <v>7.46790820017657</v>
      </c>
      <c r="F14" s="326">
        <v>4.8499999999999996</v>
      </c>
      <c r="G14" s="321">
        <v>0.43099999999999999</v>
      </c>
      <c r="H14" s="378">
        <v>1.486</v>
      </c>
      <c r="I14" s="378">
        <v>0.42049999999999998</v>
      </c>
      <c r="J14" s="378">
        <v>1.5349999999999999</v>
      </c>
      <c r="K14" s="321" t="s">
        <v>554</v>
      </c>
      <c r="L14" s="378">
        <v>4.3879999999999999</v>
      </c>
      <c r="M14" s="378">
        <v>0.36199999999999999</v>
      </c>
      <c r="N14" s="378">
        <v>3.1875</v>
      </c>
      <c r="O14" s="378">
        <v>1.6724999999999999</v>
      </c>
      <c r="P14" s="214">
        <v>0</v>
      </c>
      <c r="Q14" s="212"/>
      <c r="R14" s="212"/>
      <c r="S14" s="29"/>
      <c r="T14" s="31">
        <v>0.02</v>
      </c>
      <c r="U14" s="218"/>
      <c r="V14" s="212">
        <v>0.02</v>
      </c>
      <c r="W14" s="214"/>
      <c r="X14" s="29">
        <v>45202</v>
      </c>
      <c r="Y14" s="21">
        <v>25.4</v>
      </c>
      <c r="Z14" s="21">
        <v>6.7531252069485248</v>
      </c>
      <c r="AA14" s="21">
        <v>4.6100000000000003</v>
      </c>
      <c r="AB14" s="21">
        <v>0.41449999999999998</v>
      </c>
      <c r="AC14" s="21">
        <v>1.6095000000000002</v>
      </c>
      <c r="AD14" s="21">
        <v>1.3155000000000001</v>
      </c>
      <c r="AE14" s="21">
        <v>0.223</v>
      </c>
      <c r="AF14" s="21">
        <v>0.02</v>
      </c>
      <c r="AG14" s="21">
        <v>4.3780000000000001</v>
      </c>
      <c r="AH14" s="21">
        <v>0.38500000000000001</v>
      </c>
      <c r="AI14" s="21">
        <v>3.23</v>
      </c>
      <c r="AJ14" s="21">
        <v>1.6520000000000001</v>
      </c>
    </row>
    <row r="15" spans="2:36" ht="12.75" customHeight="1" x14ac:dyDescent="0.3">
      <c r="B15" s="376"/>
      <c r="C15" s="382">
        <v>45629</v>
      </c>
      <c r="D15" s="377">
        <v>24.9</v>
      </c>
      <c r="E15" s="378">
        <v>6.9635911906364472</v>
      </c>
      <c r="F15" s="326">
        <v>2.5100000000000002</v>
      </c>
      <c r="G15" s="321">
        <v>0.20499999999999999</v>
      </c>
      <c r="H15" s="378">
        <v>0.79350000000000009</v>
      </c>
      <c r="I15" s="378">
        <v>0.95399999999999996</v>
      </c>
      <c r="J15" s="378">
        <v>1.5914999999999999</v>
      </c>
      <c r="K15" s="321" t="s">
        <v>554</v>
      </c>
      <c r="L15" s="378">
        <v>3.4290000000000003</v>
      </c>
      <c r="M15" s="378">
        <v>0.29899999999999999</v>
      </c>
      <c r="N15" s="378">
        <v>1.3474999999999999</v>
      </c>
      <c r="O15" s="378">
        <v>0.71199999999999997</v>
      </c>
      <c r="P15" s="214">
        <v>0</v>
      </c>
      <c r="Q15" s="212"/>
      <c r="R15" s="212"/>
      <c r="S15" s="29"/>
      <c r="T15" s="31">
        <v>1.4999999999999999E-2</v>
      </c>
      <c r="U15" s="218"/>
      <c r="V15" s="212">
        <v>1.4999999999999999E-2</v>
      </c>
      <c r="W15" s="214"/>
      <c r="X15" s="29">
        <v>45265</v>
      </c>
      <c r="Y15" s="21">
        <v>24.8</v>
      </c>
      <c r="Z15" s="21">
        <v>7.7449712183221529</v>
      </c>
      <c r="AA15" s="21">
        <v>5.18</v>
      </c>
      <c r="AB15" s="21">
        <v>0.46699999999999997</v>
      </c>
      <c r="AC15" s="21">
        <v>1.7035</v>
      </c>
      <c r="AD15" s="21">
        <v>1.609</v>
      </c>
      <c r="AE15" s="21">
        <v>0.57800000000000007</v>
      </c>
      <c r="AF15" s="21">
        <v>1.4999999999999999E-2</v>
      </c>
      <c r="AG15" s="21">
        <v>4.6709999999999994</v>
      </c>
      <c r="AH15" s="21">
        <v>0.44550000000000001</v>
      </c>
      <c r="AI15" s="21">
        <v>3.0964999999999998</v>
      </c>
      <c r="AJ15" s="21">
        <v>1.9350000000000001</v>
      </c>
    </row>
    <row r="16" spans="2:36" x14ac:dyDescent="0.3">
      <c r="B16" s="517"/>
      <c r="C16" s="399" t="s">
        <v>65</v>
      </c>
      <c r="D16" s="402">
        <f>AVERAGEA(D10:D15)</f>
        <v>25.133333333333336</v>
      </c>
      <c r="E16" s="417">
        <f>-LOG((10^(-E10)+10^(-E11)+10^(-E12)+10^(-E13)+10^(-E14)+10^(-E15))/6)</f>
        <v>7.3776748968513752</v>
      </c>
      <c r="F16" s="401">
        <f>AVERAGE(F10:F15)</f>
        <v>5.0283333333333342</v>
      </c>
      <c r="G16" s="406">
        <f t="shared" ref="G16:O16" si="0">AVERAGEA(G10:G15)</f>
        <v>0.43308333333333332</v>
      </c>
      <c r="H16" s="401">
        <f t="shared" si="0"/>
        <v>1.5703333333333334</v>
      </c>
      <c r="I16" s="401">
        <f t="shared" si="0"/>
        <v>0.60883333333333345</v>
      </c>
      <c r="J16" s="401">
        <f t="shared" si="0"/>
        <v>2.0709166666666667</v>
      </c>
      <c r="K16" s="401">
        <f t="shared" si="0"/>
        <v>1.0583333333333333E-2</v>
      </c>
      <c r="L16" s="401">
        <f t="shared" si="0"/>
        <v>4.7763333333333335</v>
      </c>
      <c r="M16" s="401">
        <f t="shared" si="0"/>
        <v>0.52233333333333332</v>
      </c>
      <c r="N16" s="417">
        <f t="shared" si="0"/>
        <v>3.3584999999999998</v>
      </c>
      <c r="O16" s="401">
        <f t="shared" si="0"/>
        <v>1.7145833333333333</v>
      </c>
      <c r="P16" s="212">
        <f>AVERAGE(P10:P15)</f>
        <v>1.0583333333333333E-2</v>
      </c>
      <c r="Q16" s="212"/>
      <c r="R16" s="212"/>
      <c r="S16" s="29"/>
      <c r="T16" s="31">
        <f>AVERAGE(T10:T15)</f>
        <v>1.1250000000000001E-2</v>
      </c>
      <c r="U16" s="218"/>
      <c r="V16" s="735">
        <f>AVERAGE(V10:V15)</f>
        <v>1.1250000000000001E-2</v>
      </c>
      <c r="W16" s="214"/>
      <c r="X16" s="29" t="s">
        <v>264</v>
      </c>
      <c r="Y16" s="21">
        <f>AVERAGEA(Y10:Y15)</f>
        <v>25.5</v>
      </c>
      <c r="Z16" s="21">
        <f>-LOG((10^(-Z10)+10^(-Z11)+10^(-Z12)+10^(-Z13)+10^(-Z14)+10^(-Z15))/6)</f>
        <v>7.2896424625722185</v>
      </c>
      <c r="AA16" s="21">
        <f>AVERAGE(AA10:AA15)</f>
        <v>6.0933333333333337</v>
      </c>
      <c r="AB16" s="21">
        <f>AVERAGEA(AB10:AB15)</f>
        <v>0.53841666666666665</v>
      </c>
      <c r="AC16" s="21">
        <f>AVERAGEA(AC10:AC15)</f>
        <v>1.8630833333333336</v>
      </c>
      <c r="AD16" s="21">
        <f>AVERAGEA(AD10:AD15)</f>
        <v>1.6194166666666667</v>
      </c>
      <c r="AE16" s="21">
        <f>AVERAGEA(AE10:AE15)</f>
        <v>0.3741666666666667</v>
      </c>
      <c r="AF16" s="21">
        <v>1.125E-2</v>
      </c>
      <c r="AG16" s="21">
        <f>AVERAGEA(AG10:AG15)</f>
        <v>4.8852500000000001</v>
      </c>
      <c r="AH16" s="21">
        <f>AVERAGEA(AH10:AH15)</f>
        <v>0.48733333333333323</v>
      </c>
      <c r="AI16" s="21">
        <f>AVERAGEA(AI10:AI15)</f>
        <v>4.8170000000000002</v>
      </c>
      <c r="AJ16" s="21">
        <f>AVERAGEA(AJ10:AJ15)</f>
        <v>2.0905833333333335</v>
      </c>
    </row>
    <row r="17" spans="2:28" x14ac:dyDescent="0.3">
      <c r="B17" s="322"/>
      <c r="C17" s="318"/>
      <c r="D17" s="377"/>
      <c r="E17" s="378"/>
      <c r="F17" s="326"/>
      <c r="G17" s="327"/>
      <c r="H17" s="326"/>
      <c r="I17" s="326"/>
      <c r="J17" s="326"/>
      <c r="K17" s="327"/>
      <c r="L17" s="326"/>
      <c r="M17" s="326"/>
      <c r="N17" s="326"/>
      <c r="O17" s="326"/>
      <c r="P17" s="212"/>
      <c r="Q17" s="212"/>
      <c r="R17" s="212"/>
      <c r="S17" s="29"/>
      <c r="T17" s="31"/>
      <c r="U17" s="218"/>
      <c r="V17" s="212"/>
      <c r="W17" s="214"/>
      <c r="X17" s="29"/>
    </row>
    <row r="18" spans="2:28" x14ac:dyDescent="0.3">
      <c r="B18" s="316"/>
      <c r="C18" s="516"/>
      <c r="D18" s="932" t="s">
        <v>512</v>
      </c>
      <c r="E18" s="932"/>
      <c r="F18" s="950"/>
      <c r="G18" s="950"/>
      <c r="H18" s="326"/>
      <c r="I18" s="326"/>
      <c r="J18" s="326"/>
      <c r="K18" s="327"/>
      <c r="L18" s="326"/>
      <c r="M18" s="326"/>
      <c r="N18" s="326"/>
      <c r="O18" s="326"/>
      <c r="P18" s="212"/>
      <c r="Q18" s="212"/>
      <c r="R18" s="212"/>
      <c r="S18" s="29"/>
      <c r="T18" s="31"/>
      <c r="U18" s="218"/>
      <c r="V18" s="212"/>
      <c r="W18" s="214"/>
      <c r="X18" s="29"/>
    </row>
    <row r="19" spans="2:28" ht="16.5" x14ac:dyDescent="0.4">
      <c r="B19" s="387" t="s">
        <v>17</v>
      </c>
      <c r="C19" s="388" t="s">
        <v>71</v>
      </c>
      <c r="D19" s="394" t="s">
        <v>283</v>
      </c>
      <c r="E19" s="387" t="s">
        <v>513</v>
      </c>
      <c r="F19" s="394" t="s">
        <v>514</v>
      </c>
      <c r="G19" s="387" t="s">
        <v>26</v>
      </c>
      <c r="H19" s="326"/>
      <c r="I19" s="326"/>
      <c r="J19" s="326"/>
      <c r="K19" s="327"/>
      <c r="L19" s="326"/>
      <c r="M19" s="326"/>
      <c r="N19" s="326"/>
      <c r="O19" s="326"/>
      <c r="P19" s="212"/>
      <c r="Q19" s="212"/>
      <c r="R19" s="212"/>
      <c r="S19" s="29"/>
      <c r="T19" s="31" t="s">
        <v>518</v>
      </c>
      <c r="U19" s="218"/>
      <c r="V19" s="212" t="s">
        <v>518</v>
      </c>
      <c r="W19" s="214"/>
      <c r="X19" s="29"/>
    </row>
    <row r="20" spans="2:28" x14ac:dyDescent="0.3">
      <c r="B20" s="391"/>
      <c r="C20" s="392" t="s">
        <v>58</v>
      </c>
      <c r="D20" s="416" t="s">
        <v>86</v>
      </c>
      <c r="E20" s="391" t="s">
        <v>86</v>
      </c>
      <c r="F20" s="416" t="s">
        <v>86</v>
      </c>
      <c r="G20" s="391" t="s">
        <v>86</v>
      </c>
      <c r="H20" s="326"/>
      <c r="I20" s="326"/>
      <c r="J20" s="326"/>
      <c r="K20" s="327"/>
      <c r="L20" s="326"/>
      <c r="M20" s="326"/>
      <c r="N20" s="326"/>
      <c r="O20" s="326"/>
      <c r="P20" s="212"/>
      <c r="Q20" s="212"/>
      <c r="R20" s="212"/>
      <c r="S20" s="29"/>
      <c r="T20" s="31" t="s">
        <v>86</v>
      </c>
      <c r="U20" s="218"/>
      <c r="V20" s="212" t="s">
        <v>86</v>
      </c>
      <c r="W20" s="214"/>
      <c r="X20" s="29"/>
    </row>
    <row r="21" spans="2:28" x14ac:dyDescent="0.3">
      <c r="B21" s="387" t="s">
        <v>510</v>
      </c>
      <c r="C21" s="411">
        <f>$C$10</f>
        <v>45328</v>
      </c>
      <c r="D21" s="397" t="s">
        <v>293</v>
      </c>
      <c r="E21" s="405">
        <v>2.8565</v>
      </c>
      <c r="F21" s="394">
        <v>0.51200000000000001</v>
      </c>
      <c r="G21" s="405">
        <v>8.0500000000000007</v>
      </c>
      <c r="H21" s="326"/>
      <c r="I21" s="326"/>
      <c r="J21" s="326"/>
      <c r="K21" s="327"/>
      <c r="L21" s="326"/>
      <c r="M21" s="326"/>
      <c r="N21" s="326"/>
      <c r="O21" s="326"/>
      <c r="P21" s="212"/>
      <c r="Q21" s="212"/>
      <c r="R21" s="212"/>
      <c r="S21" s="29"/>
      <c r="T21" s="31">
        <v>0</v>
      </c>
      <c r="U21" s="218"/>
      <c r="V21" s="212">
        <v>0</v>
      </c>
      <c r="W21" s="214"/>
      <c r="X21" s="29">
        <f>$C$10</f>
        <v>45328</v>
      </c>
      <c r="Y21" s="21" t="s">
        <v>254</v>
      </c>
      <c r="Z21" s="21">
        <v>1.35</v>
      </c>
      <c r="AA21" s="21" t="s">
        <v>544</v>
      </c>
      <c r="AB21" s="21">
        <v>4.5999999999999996</v>
      </c>
    </row>
    <row r="22" spans="2:28" x14ac:dyDescent="0.3">
      <c r="B22" s="376" t="s">
        <v>350</v>
      </c>
      <c r="C22" s="382">
        <f>$C$11</f>
        <v>45391</v>
      </c>
      <c r="D22" s="910" t="s">
        <v>293</v>
      </c>
      <c r="E22" s="325">
        <v>5.6</v>
      </c>
      <c r="F22" s="377">
        <v>0.23</v>
      </c>
      <c r="G22" s="325">
        <v>16.600000000000001</v>
      </c>
      <c r="H22" s="326"/>
      <c r="I22" s="326"/>
      <c r="J22" s="326"/>
      <c r="K22" s="327"/>
      <c r="L22" s="326"/>
      <c r="M22" s="326"/>
      <c r="N22" s="326"/>
      <c r="O22" s="326"/>
      <c r="P22" s="212"/>
      <c r="Q22" s="212"/>
      <c r="R22" s="212"/>
      <c r="S22" s="29"/>
      <c r="T22" s="31">
        <v>0.31</v>
      </c>
      <c r="U22" s="218"/>
      <c r="V22" s="212">
        <v>0.31</v>
      </c>
      <c r="W22" s="214"/>
      <c r="X22" s="29">
        <f>$C$11</f>
        <v>45391</v>
      </c>
      <c r="Y22" s="21" t="s">
        <v>254</v>
      </c>
      <c r="Z22" s="21">
        <v>2.145</v>
      </c>
      <c r="AA22" s="21">
        <v>0.31</v>
      </c>
      <c r="AB22" s="21">
        <v>3.55</v>
      </c>
    </row>
    <row r="23" spans="2:28" x14ac:dyDescent="0.3">
      <c r="B23" s="376"/>
      <c r="C23" s="382">
        <f>$C$12</f>
        <v>45447</v>
      </c>
      <c r="D23" s="910" t="s">
        <v>293</v>
      </c>
      <c r="E23" s="325">
        <v>3.1500000000000004</v>
      </c>
      <c r="F23" s="377">
        <v>0.252</v>
      </c>
      <c r="G23" s="325">
        <v>11.85</v>
      </c>
      <c r="H23" s="326"/>
      <c r="I23" s="326"/>
      <c r="J23" s="326"/>
      <c r="K23" s="327"/>
      <c r="L23" s="326"/>
      <c r="M23" s="326"/>
      <c r="N23" s="326"/>
      <c r="O23" s="326"/>
      <c r="P23" s="212"/>
      <c r="Q23" s="212"/>
      <c r="R23" s="212"/>
      <c r="S23" s="29"/>
      <c r="T23" s="31">
        <v>0.33499999999999996</v>
      </c>
      <c r="U23" s="218"/>
      <c r="V23" s="212">
        <v>0.33499999999999996</v>
      </c>
      <c r="W23" s="214"/>
      <c r="X23" s="29">
        <f>$C$12</f>
        <v>45447</v>
      </c>
      <c r="Y23" s="21" t="s">
        <v>254</v>
      </c>
      <c r="Z23" s="21">
        <v>0.97500000000000009</v>
      </c>
      <c r="AA23" s="21">
        <v>0.33499999999999996</v>
      </c>
      <c r="AB23" s="21">
        <v>4.8499999999999996</v>
      </c>
    </row>
    <row r="24" spans="2:28" x14ac:dyDescent="0.3">
      <c r="B24" s="376"/>
      <c r="C24" s="382">
        <f>$C$13</f>
        <v>45517</v>
      </c>
      <c r="D24" s="910" t="s">
        <v>293</v>
      </c>
      <c r="E24" s="325">
        <v>1.35</v>
      </c>
      <c r="F24" s="377">
        <v>0.39500000000000002</v>
      </c>
      <c r="G24" s="325">
        <v>5.3000000000000007</v>
      </c>
      <c r="H24" s="326"/>
      <c r="I24" s="326"/>
      <c r="J24" s="326"/>
      <c r="K24" s="327"/>
      <c r="L24" s="326"/>
      <c r="M24" s="326"/>
      <c r="N24" s="326"/>
      <c r="O24" s="326"/>
      <c r="P24" s="212"/>
      <c r="Q24" s="212"/>
      <c r="R24" s="212"/>
      <c r="S24" s="29"/>
      <c r="T24" s="31">
        <v>0.30499999999999999</v>
      </c>
      <c r="U24" s="218"/>
      <c r="V24" s="212">
        <v>0.30499999999999999</v>
      </c>
      <c r="W24" s="214"/>
      <c r="X24" s="29">
        <f>$C$13</f>
        <v>45517</v>
      </c>
      <c r="Y24" s="21" t="s">
        <v>254</v>
      </c>
      <c r="Z24" s="21">
        <v>1.4350000000000001</v>
      </c>
      <c r="AA24" s="21">
        <v>0.30499999999999999</v>
      </c>
      <c r="AB24" s="21">
        <v>3.75</v>
      </c>
    </row>
    <row r="25" spans="2:28" x14ac:dyDescent="0.3">
      <c r="B25" s="376"/>
      <c r="C25" s="382">
        <f>$C$14</f>
        <v>45566</v>
      </c>
      <c r="D25" s="910" t="s">
        <v>293</v>
      </c>
      <c r="E25" s="325">
        <v>1.75</v>
      </c>
      <c r="F25" s="377">
        <v>0.96</v>
      </c>
      <c r="G25" s="325">
        <v>5.65</v>
      </c>
      <c r="H25" s="326"/>
      <c r="I25" s="326"/>
      <c r="J25" s="326"/>
      <c r="K25" s="327"/>
      <c r="L25" s="326"/>
      <c r="M25" s="326"/>
      <c r="N25" s="326"/>
      <c r="O25" s="326"/>
      <c r="P25" s="212"/>
      <c r="Q25" s="212"/>
      <c r="R25" s="212"/>
      <c r="S25" s="29"/>
      <c r="T25" s="31">
        <v>0.36499999999999999</v>
      </c>
      <c r="U25" s="218"/>
      <c r="V25" s="212">
        <v>0.36499999999999999</v>
      </c>
      <c r="W25" s="214"/>
      <c r="X25" s="29">
        <f>$C$14</f>
        <v>45566</v>
      </c>
      <c r="Y25" s="21" t="s">
        <v>254</v>
      </c>
      <c r="Z25" s="21">
        <v>1.335</v>
      </c>
      <c r="AA25" s="21">
        <v>0.36499999999999999</v>
      </c>
      <c r="AB25" s="21">
        <v>3</v>
      </c>
    </row>
    <row r="26" spans="2:28" x14ac:dyDescent="0.3">
      <c r="B26" s="376"/>
      <c r="C26" s="382">
        <f>$C$15</f>
        <v>45629</v>
      </c>
      <c r="D26" s="910" t="s">
        <v>293</v>
      </c>
      <c r="E26" s="325">
        <v>1.1499999999999999</v>
      </c>
      <c r="F26" s="377">
        <v>0.81499999999999995</v>
      </c>
      <c r="G26" s="325">
        <v>3.5999999999999996</v>
      </c>
      <c r="H26" s="326"/>
      <c r="I26" s="326"/>
      <c r="J26" s="326"/>
      <c r="K26" s="327"/>
      <c r="L26" s="326"/>
      <c r="M26" s="326"/>
      <c r="N26" s="326"/>
      <c r="O26" s="326"/>
      <c r="P26" s="212"/>
      <c r="Q26" s="212"/>
      <c r="R26" s="212"/>
      <c r="S26" s="29"/>
      <c r="T26" s="31">
        <v>0.75</v>
      </c>
      <c r="U26" s="218"/>
      <c r="V26" s="212">
        <v>0.75</v>
      </c>
      <c r="W26" s="214"/>
      <c r="X26" s="29">
        <f>$C$15</f>
        <v>45629</v>
      </c>
      <c r="Y26" s="21" t="s">
        <v>254</v>
      </c>
      <c r="Z26" s="21">
        <v>2.2999999999999998</v>
      </c>
      <c r="AA26" s="21">
        <v>0.75</v>
      </c>
      <c r="AB26" s="21">
        <v>4.25</v>
      </c>
    </row>
    <row r="27" spans="2:28" ht="12.75" customHeight="1" x14ac:dyDescent="0.3">
      <c r="B27" s="517"/>
      <c r="C27" s="399" t="s">
        <v>61</v>
      </c>
      <c r="D27" s="417" t="s">
        <v>293</v>
      </c>
      <c r="E27" s="400">
        <f>AVERAGEA(E21:E26)</f>
        <v>2.6427499999999999</v>
      </c>
      <c r="F27" s="400">
        <f>AVERAGEA(F21:F26)</f>
        <v>0.52733333333333332</v>
      </c>
      <c r="G27" s="400">
        <f>AVERAGEA(G21:G26)</f>
        <v>8.5083333333333329</v>
      </c>
      <c r="H27" s="320"/>
      <c r="I27" s="320"/>
      <c r="J27" s="320"/>
      <c r="K27" s="514"/>
      <c r="L27" s="320"/>
      <c r="M27" s="320"/>
      <c r="N27" s="320"/>
      <c r="O27" s="320"/>
      <c r="P27" s="214"/>
      <c r="Q27" s="29"/>
      <c r="R27" s="29"/>
      <c r="S27" s="29"/>
      <c r="T27" s="27">
        <f>AVERAGE(T21:T26)</f>
        <v>0.34416666666666668</v>
      </c>
      <c r="U27" s="218"/>
      <c r="V27" s="212">
        <f>AVERAGE(V21:V26)</f>
        <v>0.34416666666666668</v>
      </c>
      <c r="W27" s="29"/>
      <c r="X27" s="27" t="s">
        <v>153</v>
      </c>
      <c r="Y27" s="21" t="s">
        <v>254</v>
      </c>
      <c r="Z27" s="21">
        <f>AVERAGEA(Z21:Z26)</f>
        <v>1.59</v>
      </c>
      <c r="AA27" s="21">
        <v>0.34416666666666701</v>
      </c>
      <c r="AB27" s="21">
        <f>AVERAGEA(AB21:AB26)</f>
        <v>4</v>
      </c>
    </row>
    <row r="28" spans="2:28" ht="12.75" customHeight="1" x14ac:dyDescent="0.3">
      <c r="B28" s="936" t="s">
        <v>503</v>
      </c>
      <c r="C28" s="936"/>
      <c r="D28" s="936"/>
      <c r="E28" s="936"/>
      <c r="F28" s="936"/>
      <c r="G28" s="936"/>
      <c r="H28" s="936"/>
      <c r="I28" s="936"/>
      <c r="J28" s="936"/>
      <c r="K28" s="936"/>
      <c r="L28" s="936"/>
      <c r="M28" s="936"/>
      <c r="N28" s="936"/>
      <c r="O28" s="936"/>
      <c r="P28" s="212"/>
      <c r="Q28" s="218"/>
      <c r="R28" s="218"/>
      <c r="S28" s="218"/>
      <c r="T28" s="27"/>
      <c r="U28" s="27"/>
      <c r="V28" s="27"/>
      <c r="W28" s="31"/>
      <c r="X28" s="31"/>
    </row>
    <row r="29" spans="2:28" ht="12.75" customHeight="1" x14ac:dyDescent="0.3">
      <c r="B29" s="373" t="s">
        <v>294</v>
      </c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212"/>
      <c r="Q29" s="218"/>
      <c r="R29" s="218"/>
      <c r="S29" s="218"/>
      <c r="T29" s="27"/>
      <c r="U29" s="27"/>
      <c r="V29" s="27"/>
      <c r="W29" s="31"/>
      <c r="X29" s="31"/>
    </row>
    <row r="30" spans="2:28" ht="12.75" customHeight="1" x14ac:dyDescent="0.3">
      <c r="B30" s="936" t="s">
        <v>295</v>
      </c>
      <c r="C30" s="936"/>
      <c r="D30" s="936"/>
      <c r="E30" s="936"/>
      <c r="F30" s="936"/>
      <c r="G30" s="936"/>
      <c r="H30" s="936"/>
      <c r="I30" s="936"/>
      <c r="J30" s="936"/>
      <c r="K30" s="936"/>
      <c r="L30" s="936"/>
      <c r="M30" s="936"/>
      <c r="N30" s="936"/>
      <c r="O30" s="936"/>
      <c r="P30" s="213"/>
      <c r="Q30" s="27"/>
      <c r="R30" s="27"/>
      <c r="S30" s="27"/>
      <c r="T30" s="27"/>
      <c r="U30" s="27"/>
      <c r="V30" s="27"/>
      <c r="W30" s="27"/>
      <c r="X30" s="27"/>
    </row>
    <row r="31" spans="2:28" s="1" customFormat="1" ht="12.75" customHeight="1" x14ac:dyDescent="0.3">
      <c r="B31" s="934" t="s">
        <v>502</v>
      </c>
      <c r="C31" s="934"/>
      <c r="D31" s="934"/>
      <c r="E31" s="934"/>
      <c r="F31" s="934"/>
      <c r="G31" s="934"/>
      <c r="H31" s="934"/>
      <c r="I31" s="934"/>
      <c r="J31" s="934"/>
      <c r="K31" s="934"/>
      <c r="L31" s="934"/>
      <c r="M31" s="934"/>
      <c r="N31" s="934"/>
      <c r="O31" s="934"/>
      <c r="P31" s="8"/>
      <c r="Q31" s="8"/>
      <c r="R31" s="8"/>
      <c r="S31" s="8"/>
      <c r="T31" s="8"/>
      <c r="U31" s="16"/>
      <c r="V31" s="8"/>
      <c r="W31" s="6"/>
    </row>
    <row r="32" spans="2:28" s="1" customFormat="1" ht="12.75" customHeight="1" x14ac:dyDescent="0.3">
      <c r="B32" s="934"/>
      <c r="C32" s="934"/>
      <c r="D32" s="934"/>
      <c r="E32" s="934"/>
      <c r="F32" s="934"/>
      <c r="G32" s="934"/>
      <c r="H32" s="934"/>
      <c r="I32" s="934"/>
      <c r="J32" s="934"/>
      <c r="K32" s="934"/>
      <c r="L32" s="934"/>
      <c r="M32" s="934"/>
      <c r="N32" s="934"/>
      <c r="O32" s="934"/>
      <c r="P32" s="8"/>
      <c r="Q32" s="8"/>
      <c r="R32" s="8"/>
      <c r="S32" s="8"/>
      <c r="T32" s="8"/>
      <c r="U32" s="16"/>
      <c r="V32" s="8"/>
      <c r="W32" s="6"/>
    </row>
    <row r="33" spans="2:24" ht="12.75" customHeight="1" x14ac:dyDescent="0.3">
      <c r="B33" s="322"/>
      <c r="C33" s="318"/>
      <c r="D33" s="322"/>
      <c r="E33" s="322"/>
      <c r="F33" s="322"/>
      <c r="G33" s="324"/>
      <c r="H33" s="324"/>
      <c r="I33" s="322"/>
      <c r="J33" s="515"/>
      <c r="K33" s="512"/>
      <c r="L33" s="512"/>
      <c r="M33" s="324"/>
      <c r="N33" s="324"/>
      <c r="O33" s="324"/>
      <c r="P33" s="213"/>
      <c r="Q33" s="27"/>
      <c r="R33" s="27"/>
      <c r="S33" s="27"/>
      <c r="T33" s="27"/>
      <c r="U33" s="27"/>
      <c r="V33" s="27"/>
      <c r="W33" s="27"/>
      <c r="X33" s="27"/>
    </row>
    <row r="34" spans="2:24" ht="12.75" customHeight="1" x14ac:dyDescent="0.3">
      <c r="B34" s="374"/>
      <c r="C34" s="399"/>
      <c r="D34" s="374" t="s">
        <v>287</v>
      </c>
      <c r="E34" s="374" t="s">
        <v>288</v>
      </c>
      <c r="F34" s="417" t="s">
        <v>289</v>
      </c>
      <c r="G34" s="410" t="s">
        <v>290</v>
      </c>
      <c r="H34" s="324"/>
      <c r="I34" s="374" t="s">
        <v>1</v>
      </c>
      <c r="J34" s="417" t="s">
        <v>2</v>
      </c>
      <c r="K34" s="410" t="s">
        <v>290</v>
      </c>
      <c r="L34" s="512"/>
      <c r="M34" s="324"/>
      <c r="N34" s="324"/>
      <c r="O34" s="324"/>
      <c r="P34" s="213"/>
      <c r="Q34" s="27"/>
      <c r="R34" s="27"/>
      <c r="S34" s="27"/>
      <c r="T34" s="27"/>
      <c r="U34" s="27"/>
      <c r="V34" s="27"/>
      <c r="W34" s="27"/>
      <c r="X34" s="27"/>
    </row>
    <row r="35" spans="2:24" ht="12.75" customHeight="1" x14ac:dyDescent="0.3">
      <c r="B35" s="387" t="s">
        <v>510</v>
      </c>
      <c r="C35" s="411">
        <f>$C$10</f>
        <v>45328</v>
      </c>
      <c r="D35" s="419">
        <f t="shared" ref="D35:D40" si="1">+(H10/48.03+N(I10)/62.01+J10/35.45+G10+N(D21)/31.66)*1000</f>
        <v>441.87701803526312</v>
      </c>
      <c r="E35" s="419">
        <f t="shared" ref="E35:E40" si="2">10^(6-E10)+(N(K10)/18.04+L10/22.99+M10/39.1+N10/20.04+O10/12.16)*1000</f>
        <v>481.52491998821188</v>
      </c>
      <c r="F35" s="412">
        <f t="shared" ref="F35:F40" si="3">100*(E35-D35)/(E35+D35)</f>
        <v>4.2936775763991113</v>
      </c>
      <c r="G35" s="490" t="s">
        <v>250</v>
      </c>
      <c r="H35" s="324"/>
      <c r="I35" s="412">
        <f t="shared" ref="I35:I40" si="4">(349.7*10^(3-E10)+(80*H10/48.03+71.5*N(I10)/62.01+76.3*J10/35.45+73.5*N(K10)/18.04+50.1*L10/22.99+73.5*M10/39.1+59.8*N10/20.04+53.3*O10/12.16+44.5*G10+69*N(D21)/31.66))*1/10</f>
        <v>4.8622461760506406</v>
      </c>
      <c r="J35" s="412">
        <f t="shared" ref="J35:J40" si="5">100*(I35-F10)/(I35+F10)</f>
        <v>7.7834960645912981</v>
      </c>
      <c r="K35" s="490" t="s">
        <v>250</v>
      </c>
      <c r="L35" s="512"/>
      <c r="M35" s="322"/>
      <c r="N35" s="324"/>
      <c r="O35" s="324"/>
      <c r="P35" s="213"/>
      <c r="Q35" s="27"/>
      <c r="R35" s="27"/>
      <c r="S35" s="27"/>
      <c r="T35" s="27"/>
      <c r="U35" s="27"/>
      <c r="V35" s="27"/>
      <c r="W35" s="27"/>
      <c r="X35" s="27"/>
    </row>
    <row r="36" spans="2:24" ht="12.75" customHeight="1" x14ac:dyDescent="0.3">
      <c r="B36" s="376" t="s">
        <v>350</v>
      </c>
      <c r="C36" s="382">
        <f>$C$11</f>
        <v>45391</v>
      </c>
      <c r="D36" s="418">
        <f t="shared" si="1"/>
        <v>951.94549685416189</v>
      </c>
      <c r="E36" s="418">
        <f t="shared" si="2"/>
        <v>904.87142585155868</v>
      </c>
      <c r="F36" s="383">
        <f t="shared" si="3"/>
        <v>-2.535202605435527</v>
      </c>
      <c r="G36" s="514" t="s">
        <v>250</v>
      </c>
      <c r="H36" s="324"/>
      <c r="I36" s="383">
        <f t="shared" si="4"/>
        <v>9.7136070270890578</v>
      </c>
      <c r="J36" s="383">
        <f t="shared" si="5"/>
        <v>3.2340705463107766</v>
      </c>
      <c r="K36" s="514" t="s">
        <v>250</v>
      </c>
      <c r="L36" s="512"/>
      <c r="M36" s="324"/>
      <c r="N36" s="324"/>
      <c r="O36" s="324"/>
      <c r="P36" s="213"/>
      <c r="Q36" s="27"/>
      <c r="R36" s="27"/>
      <c r="S36" s="27"/>
      <c r="T36" s="27"/>
      <c r="U36" s="27"/>
      <c r="V36" s="27"/>
      <c r="W36" s="27"/>
      <c r="X36" s="27"/>
    </row>
    <row r="37" spans="2:24" ht="12.75" customHeight="1" x14ac:dyDescent="0.3">
      <c r="B37" s="376"/>
      <c r="C37" s="382">
        <f>$C$12</f>
        <v>45447</v>
      </c>
      <c r="D37" s="418">
        <f t="shared" si="1"/>
        <v>506.07197934033888</v>
      </c>
      <c r="E37" s="418">
        <f t="shared" si="2"/>
        <v>491.23741084600363</v>
      </c>
      <c r="F37" s="383">
        <f t="shared" si="3"/>
        <v>-1.4874590212735779</v>
      </c>
      <c r="G37" s="514" t="s">
        <v>250</v>
      </c>
      <c r="H37" s="324"/>
      <c r="I37" s="383">
        <f t="shared" si="4"/>
        <v>5.2896366867778628</v>
      </c>
      <c r="J37" s="383">
        <f t="shared" si="5"/>
        <v>3.1657551280821332</v>
      </c>
      <c r="K37" s="514" t="s">
        <v>250</v>
      </c>
      <c r="L37" s="512"/>
      <c r="M37" s="324"/>
      <c r="N37" s="324"/>
      <c r="O37" s="324"/>
      <c r="P37" s="213"/>
      <c r="Q37" s="27"/>
      <c r="R37" s="27"/>
      <c r="S37" s="27"/>
      <c r="T37" s="27"/>
      <c r="U37" s="27"/>
      <c r="V37" s="27"/>
      <c r="W37" s="27"/>
      <c r="X37" s="27"/>
    </row>
    <row r="38" spans="2:24" ht="12.75" customHeight="1" x14ac:dyDescent="0.3">
      <c r="B38" s="376"/>
      <c r="C38" s="382">
        <f>$C$13</f>
        <v>45517</v>
      </c>
      <c r="D38" s="418">
        <f t="shared" si="1"/>
        <v>510.3718364938108</v>
      </c>
      <c r="E38" s="418">
        <f t="shared" si="2"/>
        <v>524.92680825256559</v>
      </c>
      <c r="F38" s="383">
        <f t="shared" si="3"/>
        <v>1.4058718064216544</v>
      </c>
      <c r="G38" s="514" t="s">
        <v>250</v>
      </c>
      <c r="H38" s="324"/>
      <c r="I38" s="383">
        <f t="shared" si="4"/>
        <v>5.4816368294303492</v>
      </c>
      <c r="J38" s="383">
        <f t="shared" si="5"/>
        <v>8.9611347011954958</v>
      </c>
      <c r="K38" s="514" t="s">
        <v>250</v>
      </c>
      <c r="L38" s="512"/>
      <c r="M38" s="324"/>
      <c r="N38" s="324"/>
      <c r="O38" s="324"/>
      <c r="P38" s="213"/>
      <c r="Q38" s="27"/>
      <c r="R38" s="27"/>
      <c r="S38" s="27"/>
      <c r="T38" s="27"/>
      <c r="U38" s="27"/>
      <c r="V38" s="27"/>
      <c r="W38" s="27"/>
      <c r="X38" s="27"/>
    </row>
    <row r="39" spans="2:24" ht="12.75" customHeight="1" x14ac:dyDescent="0.3">
      <c r="B39" s="376"/>
      <c r="C39" s="382">
        <f>$C$14</f>
        <v>45566</v>
      </c>
      <c r="D39" s="418">
        <f t="shared" si="1"/>
        <v>512.02058392005029</v>
      </c>
      <c r="E39" s="418">
        <f t="shared" si="2"/>
        <v>496.75595842063859</v>
      </c>
      <c r="F39" s="383">
        <f t="shared" si="3"/>
        <v>-1.5131820436657666</v>
      </c>
      <c r="G39" s="514" t="s">
        <v>250</v>
      </c>
      <c r="H39" s="324"/>
      <c r="I39" s="383">
        <f t="shared" si="4"/>
        <v>5.2540597430081171</v>
      </c>
      <c r="J39" s="383">
        <f t="shared" si="5"/>
        <v>3.9989841042628607</v>
      </c>
      <c r="K39" s="514" t="s">
        <v>250</v>
      </c>
      <c r="L39" s="512"/>
      <c r="M39" s="324"/>
      <c r="N39" s="324"/>
      <c r="O39" s="324"/>
      <c r="P39" s="213"/>
      <c r="Q39" s="27"/>
      <c r="R39" s="27"/>
      <c r="S39" s="27"/>
      <c r="T39" s="27"/>
      <c r="U39" s="27"/>
      <c r="V39" s="27"/>
      <c r="W39" s="27"/>
      <c r="X39" s="27"/>
    </row>
    <row r="40" spans="2:24" ht="12.75" customHeight="1" x14ac:dyDescent="0.3">
      <c r="B40" s="391"/>
      <c r="C40" s="414">
        <f>$C$15</f>
        <v>45629</v>
      </c>
      <c r="D40" s="420">
        <f t="shared" si="1"/>
        <v>281.79975701418573</v>
      </c>
      <c r="E40" s="420">
        <f t="shared" si="2"/>
        <v>282.70075937496603</v>
      </c>
      <c r="F40" s="415">
        <f t="shared" si="3"/>
        <v>0.15961054677922903</v>
      </c>
      <c r="G40" s="393" t="s">
        <v>250</v>
      </c>
      <c r="H40" s="324"/>
      <c r="I40" s="415">
        <f t="shared" si="4"/>
        <v>3.0184033368212635</v>
      </c>
      <c r="J40" s="415">
        <f t="shared" si="5"/>
        <v>9.1962055922205277</v>
      </c>
      <c r="K40" s="911" t="s">
        <v>374</v>
      </c>
      <c r="L40" s="512"/>
      <c r="M40" s="324"/>
      <c r="N40" s="324"/>
      <c r="O40" s="324"/>
      <c r="P40" s="213"/>
      <c r="Q40" s="27"/>
      <c r="R40" s="27"/>
      <c r="S40" s="27"/>
      <c r="T40" s="27"/>
      <c r="U40" s="27"/>
      <c r="V40" s="27"/>
      <c r="W40" s="27"/>
      <c r="X40" s="27"/>
    </row>
    <row r="41" spans="2:24" ht="12.75" customHeight="1" x14ac:dyDescent="0.3">
      <c r="B41" s="322"/>
      <c r="C41" s="318" t="s">
        <v>291</v>
      </c>
      <c r="D41" s="375"/>
      <c r="E41" s="383"/>
      <c r="F41" s="383"/>
      <c r="G41" s="320"/>
      <c r="H41" s="324"/>
      <c r="I41" s="384"/>
      <c r="J41" s="383"/>
      <c r="K41" s="514"/>
      <c r="L41" s="512"/>
      <c r="M41" s="324"/>
      <c r="N41" s="324"/>
      <c r="O41" s="324"/>
      <c r="P41" s="213"/>
      <c r="Q41" s="27"/>
      <c r="R41" s="27"/>
      <c r="S41" s="27"/>
      <c r="T41" s="27"/>
      <c r="U41" s="27"/>
      <c r="V41" s="27"/>
      <c r="W41" s="27"/>
      <c r="X41" s="27"/>
    </row>
    <row r="42" spans="2:24" ht="12.75" customHeight="1" x14ac:dyDescent="0.3">
      <c r="B42" s="322"/>
      <c r="C42" s="318"/>
      <c r="D42" s="375"/>
      <c r="E42" s="383"/>
      <c r="F42" s="383"/>
      <c r="G42" s="320"/>
      <c r="H42" s="324"/>
      <c r="I42" s="383"/>
      <c r="J42" s="383"/>
      <c r="K42" s="514"/>
      <c r="L42" s="512"/>
      <c r="M42" s="324"/>
      <c r="N42" s="324"/>
      <c r="O42" s="324"/>
      <c r="P42" s="213"/>
      <c r="Q42" s="27"/>
      <c r="R42" s="27"/>
      <c r="S42" s="27"/>
      <c r="T42" s="27"/>
      <c r="U42" s="27"/>
      <c r="V42" s="27"/>
      <c r="W42" s="27"/>
      <c r="X42" s="27"/>
    </row>
    <row r="43" spans="2:24" ht="12" customHeight="1" x14ac:dyDescent="0.3">
      <c r="B43" s="27"/>
      <c r="C43" s="219"/>
      <c r="D43" s="27"/>
      <c r="E43" s="27"/>
      <c r="F43" s="27"/>
      <c r="G43" s="213"/>
      <c r="H43" s="213"/>
      <c r="I43" s="27"/>
      <c r="J43" s="27"/>
      <c r="K43" s="215"/>
      <c r="L43" s="215"/>
      <c r="M43" s="213"/>
      <c r="N43" s="213"/>
      <c r="O43" s="213"/>
      <c r="P43" s="213"/>
      <c r="Q43" s="27"/>
      <c r="R43" s="27"/>
      <c r="S43" s="27"/>
    </row>
    <row r="44" spans="2:24" x14ac:dyDescent="0.3">
      <c r="B44" s="27"/>
      <c r="C44" s="209"/>
      <c r="D44" s="27"/>
      <c r="E44" s="27"/>
      <c r="F44" s="27"/>
      <c r="G44" s="213"/>
      <c r="H44" s="213"/>
      <c r="I44" s="27"/>
      <c r="J44" s="27"/>
      <c r="K44" s="215"/>
      <c r="L44" s="215"/>
      <c r="M44" s="213"/>
      <c r="N44" s="213"/>
      <c r="O44" s="213"/>
      <c r="P44" s="213"/>
      <c r="Q44" s="27"/>
      <c r="R44" s="27"/>
      <c r="S44" s="27"/>
    </row>
    <row r="45" spans="2:24" x14ac:dyDescent="0.3">
      <c r="C45" s="209"/>
      <c r="D45" s="27"/>
      <c r="F45" s="216"/>
    </row>
    <row r="46" spans="2:24" x14ac:dyDescent="0.3">
      <c r="C46" s="209"/>
      <c r="D46" s="27"/>
    </row>
    <row r="47" spans="2:24" x14ac:dyDescent="0.3">
      <c r="C47" s="209"/>
      <c r="D47" s="27"/>
    </row>
    <row r="48" spans="2:24" x14ac:dyDescent="0.3">
      <c r="C48" s="209"/>
      <c r="D48" s="27"/>
    </row>
    <row r="49" spans="1:24" x14ac:dyDescent="0.3">
      <c r="B49" s="27"/>
      <c r="C49" s="209"/>
      <c r="D49" s="27"/>
      <c r="I49" s="27"/>
    </row>
    <row r="50" spans="1:24" x14ac:dyDescent="0.3">
      <c r="C50" s="209"/>
      <c r="D50" s="27"/>
    </row>
    <row r="51" spans="1:24" x14ac:dyDescent="0.3">
      <c r="C51" s="209"/>
      <c r="D51" s="27"/>
      <c r="E51" s="27"/>
      <c r="F51" s="27"/>
      <c r="G51" s="213"/>
      <c r="H51" s="213"/>
      <c r="I51" s="27"/>
      <c r="J51" s="27"/>
    </row>
    <row r="52" spans="1:24" x14ac:dyDescent="0.3">
      <c r="C52" s="209"/>
      <c r="J52" s="27"/>
    </row>
    <row r="53" spans="1:24" x14ac:dyDescent="0.3">
      <c r="C53" s="209"/>
      <c r="J53" s="27"/>
    </row>
    <row r="54" spans="1:24" s="223" customFormat="1" x14ac:dyDescent="0.3">
      <c r="A54" s="21"/>
      <c r="B54" s="21"/>
      <c r="C54" s="209"/>
      <c r="D54" s="21"/>
      <c r="E54" s="21"/>
      <c r="F54" s="21"/>
      <c r="G54" s="216"/>
      <c r="H54" s="216"/>
      <c r="I54" s="21"/>
      <c r="J54" s="27"/>
      <c r="M54" s="216"/>
      <c r="N54" s="216"/>
      <c r="O54" s="216"/>
      <c r="P54" s="216"/>
      <c r="Q54" s="21"/>
      <c r="R54" s="21"/>
      <c r="S54" s="21"/>
      <c r="T54" s="21"/>
      <c r="U54" s="21"/>
      <c r="V54" s="21"/>
      <c r="W54" s="21"/>
      <c r="X54" s="21"/>
    </row>
    <row r="55" spans="1:24" s="223" customFormat="1" x14ac:dyDescent="0.3">
      <c r="A55" s="21"/>
      <c r="B55" s="21"/>
      <c r="C55" s="209"/>
      <c r="D55" s="21"/>
      <c r="E55" s="21"/>
      <c r="F55" s="21"/>
      <c r="G55" s="216"/>
      <c r="H55" s="216"/>
      <c r="I55" s="21"/>
      <c r="J55" s="27"/>
      <c r="M55" s="216"/>
      <c r="N55" s="216"/>
      <c r="O55" s="216"/>
      <c r="P55" s="216"/>
      <c r="Q55" s="21"/>
      <c r="R55" s="21"/>
      <c r="S55" s="21"/>
      <c r="T55" s="21"/>
      <c r="U55" s="21"/>
      <c r="V55" s="21"/>
      <c r="W55" s="21"/>
      <c r="X55" s="21"/>
    </row>
    <row r="56" spans="1:24" s="223" customFormat="1" x14ac:dyDescent="0.3">
      <c r="A56" s="21"/>
      <c r="B56" s="21"/>
      <c r="C56" s="209"/>
      <c r="D56" s="21"/>
      <c r="E56" s="21"/>
      <c r="F56" s="21"/>
      <c r="G56" s="216"/>
      <c r="H56" s="216"/>
      <c r="I56" s="21"/>
      <c r="J56" s="27"/>
      <c r="M56" s="216"/>
      <c r="N56" s="216"/>
      <c r="O56" s="216"/>
      <c r="P56" s="216"/>
      <c r="Q56" s="21"/>
      <c r="R56" s="21"/>
      <c r="S56" s="21"/>
      <c r="T56" s="21"/>
      <c r="U56" s="21"/>
      <c r="V56" s="21"/>
      <c r="W56" s="21"/>
      <c r="X56" s="21"/>
    </row>
    <row r="57" spans="1:24" s="223" customFormat="1" x14ac:dyDescent="0.3">
      <c r="A57" s="21"/>
      <c r="B57" s="21"/>
      <c r="C57" s="209"/>
      <c r="D57" s="21"/>
      <c r="E57" s="21"/>
      <c r="F57" s="21"/>
      <c r="G57" s="216"/>
      <c r="H57" s="216"/>
      <c r="I57" s="21"/>
      <c r="J57" s="27"/>
      <c r="M57" s="216"/>
      <c r="N57" s="216"/>
      <c r="O57" s="216"/>
      <c r="P57" s="216"/>
      <c r="Q57" s="21"/>
      <c r="R57" s="21"/>
      <c r="S57" s="21"/>
      <c r="T57" s="21"/>
      <c r="U57" s="21"/>
      <c r="V57" s="21"/>
      <c r="W57" s="21"/>
      <c r="X57" s="21"/>
    </row>
    <row r="58" spans="1:24" s="223" customFormat="1" x14ac:dyDescent="0.3">
      <c r="A58" s="21"/>
      <c r="B58" s="21"/>
      <c r="C58" s="209"/>
      <c r="D58" s="21"/>
      <c r="E58" s="21"/>
      <c r="F58" s="21"/>
      <c r="G58" s="216"/>
      <c r="H58" s="216"/>
      <c r="I58" s="21"/>
      <c r="J58" s="27"/>
      <c r="M58" s="216"/>
      <c r="N58" s="216"/>
      <c r="O58" s="216"/>
      <c r="P58" s="216"/>
      <c r="Q58" s="21"/>
      <c r="R58" s="21"/>
      <c r="S58" s="21"/>
      <c r="T58" s="21"/>
      <c r="U58" s="21"/>
      <c r="V58" s="21"/>
      <c r="W58" s="21"/>
      <c r="X58" s="21"/>
    </row>
    <row r="59" spans="1:24" s="223" customFormat="1" x14ac:dyDescent="0.3">
      <c r="A59" s="21"/>
      <c r="B59" s="21"/>
      <c r="C59" s="209"/>
      <c r="D59" s="21"/>
      <c r="E59" s="21"/>
      <c r="F59" s="21"/>
      <c r="G59" s="216"/>
      <c r="H59" s="216"/>
      <c r="I59" s="21"/>
      <c r="J59" s="27"/>
      <c r="M59" s="216"/>
      <c r="N59" s="216"/>
      <c r="O59" s="216"/>
      <c r="P59" s="216"/>
      <c r="Q59" s="21"/>
      <c r="R59" s="21"/>
      <c r="S59" s="21"/>
      <c r="T59" s="21"/>
      <c r="U59" s="21"/>
      <c r="V59" s="21"/>
      <c r="W59" s="21"/>
      <c r="X59" s="21"/>
    </row>
    <row r="60" spans="1:24" s="223" customFormat="1" x14ac:dyDescent="0.3">
      <c r="A60" s="21"/>
      <c r="B60" s="21"/>
      <c r="C60" s="209"/>
      <c r="D60" s="21"/>
      <c r="E60" s="21"/>
      <c r="F60" s="21"/>
      <c r="G60" s="216"/>
      <c r="H60" s="216"/>
      <c r="I60" s="21"/>
      <c r="J60" s="27"/>
      <c r="M60" s="216"/>
      <c r="N60" s="216"/>
      <c r="O60" s="216"/>
      <c r="P60" s="216"/>
      <c r="Q60" s="21"/>
      <c r="R60" s="21"/>
      <c r="S60" s="21"/>
      <c r="T60" s="21"/>
      <c r="U60" s="21"/>
      <c r="V60" s="21"/>
      <c r="W60" s="21"/>
      <c r="X60" s="21"/>
    </row>
    <row r="61" spans="1:24" s="223" customFormat="1" x14ac:dyDescent="0.3">
      <c r="A61" s="21"/>
      <c r="B61" s="21"/>
      <c r="C61" s="209"/>
      <c r="D61" s="21"/>
      <c r="E61" s="21"/>
      <c r="F61" s="21"/>
      <c r="G61" s="216"/>
      <c r="H61" s="216"/>
      <c r="I61" s="21"/>
      <c r="J61" s="27"/>
      <c r="M61" s="216"/>
      <c r="N61" s="216"/>
      <c r="O61" s="216"/>
      <c r="P61" s="216"/>
      <c r="Q61" s="21"/>
      <c r="R61" s="21"/>
      <c r="S61" s="21"/>
      <c r="T61" s="21"/>
      <c r="U61" s="21"/>
      <c r="V61" s="21"/>
      <c r="W61" s="21"/>
      <c r="X61" s="21"/>
    </row>
    <row r="62" spans="1:24" s="223" customFormat="1" x14ac:dyDescent="0.3">
      <c r="A62" s="21"/>
      <c r="B62" s="21"/>
      <c r="C62" s="209"/>
      <c r="D62" s="21"/>
      <c r="E62" s="21"/>
      <c r="F62" s="21"/>
      <c r="G62" s="216"/>
      <c r="H62" s="216"/>
      <c r="I62" s="21"/>
      <c r="J62" s="27"/>
      <c r="M62" s="216"/>
      <c r="N62" s="216"/>
      <c r="O62" s="216"/>
      <c r="P62" s="216"/>
      <c r="Q62" s="21"/>
      <c r="R62" s="21"/>
      <c r="S62" s="21"/>
      <c r="T62" s="21"/>
      <c r="U62" s="21"/>
      <c r="V62" s="21"/>
      <c r="W62" s="21"/>
      <c r="X62" s="21"/>
    </row>
    <row r="63" spans="1:24" s="223" customFormat="1" x14ac:dyDescent="0.3">
      <c r="A63" s="21"/>
      <c r="B63" s="21"/>
      <c r="C63" s="209"/>
      <c r="D63" s="21"/>
      <c r="E63" s="21"/>
      <c r="F63" s="21"/>
      <c r="G63" s="216"/>
      <c r="H63" s="216"/>
      <c r="I63" s="21"/>
      <c r="J63" s="27"/>
      <c r="M63" s="216"/>
      <c r="N63" s="216"/>
      <c r="O63" s="216"/>
      <c r="P63" s="216"/>
      <c r="Q63" s="21"/>
      <c r="R63" s="21"/>
      <c r="S63" s="21"/>
      <c r="T63" s="21"/>
      <c r="U63" s="21"/>
      <c r="V63" s="21"/>
      <c r="W63" s="21"/>
      <c r="X63" s="21"/>
    </row>
    <row r="64" spans="1:24" s="223" customFormat="1" x14ac:dyDescent="0.3">
      <c r="A64" s="21"/>
      <c r="B64" s="21"/>
      <c r="C64" s="209"/>
      <c r="D64" s="21"/>
      <c r="E64" s="21"/>
      <c r="F64" s="21"/>
      <c r="G64" s="216"/>
      <c r="H64" s="216"/>
      <c r="I64" s="21"/>
      <c r="J64" s="27"/>
      <c r="M64" s="216"/>
      <c r="N64" s="216"/>
      <c r="O64" s="216"/>
      <c r="P64" s="216"/>
      <c r="Q64" s="21"/>
      <c r="R64" s="21"/>
      <c r="S64" s="21"/>
      <c r="T64" s="21"/>
      <c r="U64" s="21"/>
      <c r="V64" s="21"/>
      <c r="W64" s="21"/>
      <c r="X64" s="21"/>
    </row>
    <row r="65" spans="1:24" s="223" customFormat="1" x14ac:dyDescent="0.3">
      <c r="A65" s="21"/>
      <c r="B65" s="21"/>
      <c r="C65" s="209"/>
      <c r="D65" s="21"/>
      <c r="E65" s="21"/>
      <c r="F65" s="21"/>
      <c r="G65" s="216"/>
      <c r="H65" s="216"/>
      <c r="I65" s="21"/>
      <c r="J65" s="27"/>
      <c r="M65" s="216"/>
      <c r="N65" s="216"/>
      <c r="O65" s="216"/>
      <c r="P65" s="216"/>
      <c r="Q65" s="21"/>
      <c r="R65" s="21"/>
      <c r="S65" s="21"/>
      <c r="T65" s="21"/>
      <c r="U65" s="21"/>
      <c r="V65" s="21"/>
      <c r="W65" s="21"/>
      <c r="X65" s="21"/>
    </row>
    <row r="66" spans="1:24" s="223" customFormat="1" x14ac:dyDescent="0.3">
      <c r="A66" s="21"/>
      <c r="B66" s="21"/>
      <c r="C66" s="225"/>
      <c r="D66" s="21"/>
      <c r="E66" s="21"/>
      <c r="F66" s="21"/>
      <c r="G66" s="216"/>
      <c r="H66" s="216"/>
      <c r="I66" s="21"/>
      <c r="J66" s="21"/>
      <c r="M66" s="216"/>
      <c r="N66" s="216"/>
      <c r="O66" s="216"/>
      <c r="P66" s="216"/>
      <c r="Q66" s="21"/>
      <c r="R66" s="21"/>
      <c r="S66" s="21"/>
      <c r="T66" s="21"/>
      <c r="U66" s="21"/>
      <c r="V66" s="21"/>
      <c r="W66" s="21"/>
      <c r="X66" s="21"/>
    </row>
    <row r="67" spans="1:24" s="223" customFormat="1" x14ac:dyDescent="0.3">
      <c r="A67" s="21"/>
      <c r="B67" s="21"/>
      <c r="C67" s="225"/>
      <c r="D67" s="21"/>
      <c r="E67" s="21"/>
      <c r="F67" s="21"/>
      <c r="G67" s="216"/>
      <c r="H67" s="216"/>
      <c r="I67" s="21"/>
      <c r="J67" s="21"/>
      <c r="M67" s="216"/>
      <c r="N67" s="216"/>
      <c r="O67" s="216"/>
      <c r="P67" s="216"/>
      <c r="Q67" s="21"/>
      <c r="R67" s="21"/>
      <c r="S67" s="21"/>
      <c r="T67" s="21"/>
      <c r="U67" s="21"/>
      <c r="V67" s="21"/>
      <c r="W67" s="21"/>
      <c r="X67" s="21"/>
    </row>
    <row r="72" spans="1:24" x14ac:dyDescent="0.3">
      <c r="D72" s="27"/>
    </row>
    <row r="73" spans="1:24" x14ac:dyDescent="0.3">
      <c r="D73" s="27"/>
    </row>
    <row r="74" spans="1:24" x14ac:dyDescent="0.3">
      <c r="D74" s="27"/>
    </row>
    <row r="75" spans="1:24" x14ac:dyDescent="0.3">
      <c r="D75" s="27"/>
    </row>
    <row r="76" spans="1:24" x14ac:dyDescent="0.3">
      <c r="D76" s="27"/>
    </row>
    <row r="77" spans="1:24" x14ac:dyDescent="0.3">
      <c r="D77" s="27"/>
    </row>
    <row r="78" spans="1:24" x14ac:dyDescent="0.3">
      <c r="D78" s="27"/>
    </row>
    <row r="79" spans="1:24" x14ac:dyDescent="0.3">
      <c r="D79" s="27"/>
    </row>
    <row r="80" spans="1:24" x14ac:dyDescent="0.3">
      <c r="D80" s="27"/>
    </row>
    <row r="81" spans="4:4" x14ac:dyDescent="0.3">
      <c r="D81" s="27"/>
    </row>
    <row r="82" spans="4:4" x14ac:dyDescent="0.3">
      <c r="D82" s="27"/>
    </row>
    <row r="83" spans="4:4" x14ac:dyDescent="0.3">
      <c r="D83" s="27"/>
    </row>
    <row r="84" spans="4:4" x14ac:dyDescent="0.3">
      <c r="D84" s="27"/>
    </row>
    <row r="85" spans="4:4" x14ac:dyDescent="0.3">
      <c r="D85" s="27"/>
    </row>
    <row r="86" spans="4:4" x14ac:dyDescent="0.3">
      <c r="D86" s="27"/>
    </row>
    <row r="87" spans="4:4" x14ac:dyDescent="0.3">
      <c r="D87" s="27"/>
    </row>
    <row r="88" spans="4:4" x14ac:dyDescent="0.3">
      <c r="D88" s="27"/>
    </row>
    <row r="89" spans="4:4" x14ac:dyDescent="0.3">
      <c r="D89" s="27"/>
    </row>
    <row r="90" spans="4:4" x14ac:dyDescent="0.3">
      <c r="D90" s="27"/>
    </row>
    <row r="91" spans="4:4" x14ac:dyDescent="0.3">
      <c r="D91" s="27"/>
    </row>
    <row r="92" spans="4:4" x14ac:dyDescent="0.3">
      <c r="D92" s="27"/>
    </row>
    <row r="93" spans="4:4" x14ac:dyDescent="0.3">
      <c r="D93" s="27"/>
    </row>
    <row r="94" spans="4:4" x14ac:dyDescent="0.3">
      <c r="D94" s="27"/>
    </row>
    <row r="95" spans="4:4" x14ac:dyDescent="0.3">
      <c r="D95" s="27"/>
    </row>
    <row r="96" spans="4:4" x14ac:dyDescent="0.3">
      <c r="D96" s="27"/>
    </row>
    <row r="97" spans="4:4" x14ac:dyDescent="0.3">
      <c r="D97" s="27"/>
    </row>
    <row r="98" spans="4:4" x14ac:dyDescent="0.3">
      <c r="D98" s="27"/>
    </row>
    <row r="99" spans="4:4" x14ac:dyDescent="0.3">
      <c r="D99" s="27"/>
    </row>
    <row r="100" spans="4:4" x14ac:dyDescent="0.3">
      <c r="D100" s="27"/>
    </row>
    <row r="101" spans="4:4" x14ac:dyDescent="0.3">
      <c r="D101" s="27"/>
    </row>
    <row r="102" spans="4:4" x14ac:dyDescent="0.3">
      <c r="D102" s="27"/>
    </row>
    <row r="103" spans="4:4" x14ac:dyDescent="0.3">
      <c r="D103" s="27"/>
    </row>
    <row r="104" spans="4:4" x14ac:dyDescent="0.3">
      <c r="D104" s="27"/>
    </row>
    <row r="105" spans="4:4" x14ac:dyDescent="0.3">
      <c r="D105" s="27"/>
    </row>
    <row r="106" spans="4:4" x14ac:dyDescent="0.3">
      <c r="D106" s="27"/>
    </row>
    <row r="107" spans="4:4" x14ac:dyDescent="0.3">
      <c r="D107" s="27"/>
    </row>
    <row r="108" spans="4:4" x14ac:dyDescent="0.3">
      <c r="D108" s="27"/>
    </row>
    <row r="109" spans="4:4" x14ac:dyDescent="0.3">
      <c r="D109" s="27"/>
    </row>
    <row r="110" spans="4:4" x14ac:dyDescent="0.3">
      <c r="D110" s="27"/>
    </row>
    <row r="111" spans="4:4" x14ac:dyDescent="0.3">
      <c r="D111" s="27"/>
    </row>
    <row r="112" spans="4:4" x14ac:dyDescent="0.3">
      <c r="D112" s="27"/>
    </row>
    <row r="113" spans="4:4" x14ac:dyDescent="0.3">
      <c r="D113" s="27"/>
    </row>
    <row r="114" spans="4:4" x14ac:dyDescent="0.3">
      <c r="D114" s="27"/>
    </row>
    <row r="115" spans="4:4" x14ac:dyDescent="0.3">
      <c r="D115" s="27"/>
    </row>
    <row r="116" spans="4:4" x14ac:dyDescent="0.3">
      <c r="D116" s="27"/>
    </row>
    <row r="117" spans="4:4" x14ac:dyDescent="0.3">
      <c r="D117" s="27"/>
    </row>
    <row r="118" spans="4:4" x14ac:dyDescent="0.3">
      <c r="D118" s="27"/>
    </row>
    <row r="119" spans="4:4" x14ac:dyDescent="0.3">
      <c r="D119" s="27"/>
    </row>
    <row r="120" spans="4:4" x14ac:dyDescent="0.3">
      <c r="D120" s="27"/>
    </row>
    <row r="121" spans="4:4" x14ac:dyDescent="0.3">
      <c r="D121" s="27"/>
    </row>
    <row r="122" spans="4:4" x14ac:dyDescent="0.3">
      <c r="D122" s="27"/>
    </row>
    <row r="123" spans="4:4" x14ac:dyDescent="0.3">
      <c r="D123" s="27"/>
    </row>
    <row r="124" spans="4:4" x14ac:dyDescent="0.3">
      <c r="D124" s="27"/>
    </row>
    <row r="125" spans="4:4" x14ac:dyDescent="0.3">
      <c r="D125" s="27"/>
    </row>
    <row r="126" spans="4:4" x14ac:dyDescent="0.3">
      <c r="D126" s="27"/>
    </row>
    <row r="127" spans="4:4" x14ac:dyDescent="0.3">
      <c r="D127" s="27"/>
    </row>
    <row r="128" spans="4:4" x14ac:dyDescent="0.3">
      <c r="D128" s="27"/>
    </row>
    <row r="129" spans="4:4" x14ac:dyDescent="0.3">
      <c r="D129" s="27"/>
    </row>
    <row r="130" spans="4:4" x14ac:dyDescent="0.3">
      <c r="D130" s="27"/>
    </row>
    <row r="131" spans="4:4" x14ac:dyDescent="0.3">
      <c r="D131" s="27"/>
    </row>
    <row r="132" spans="4:4" x14ac:dyDescent="0.3">
      <c r="D132" s="27"/>
    </row>
    <row r="133" spans="4:4" x14ac:dyDescent="0.3">
      <c r="D133" s="27"/>
    </row>
    <row r="134" spans="4:4" x14ac:dyDescent="0.3">
      <c r="D134" s="27"/>
    </row>
    <row r="135" spans="4:4" x14ac:dyDescent="0.3">
      <c r="D135" s="27"/>
    </row>
    <row r="136" spans="4:4" x14ac:dyDescent="0.3">
      <c r="D136" s="27"/>
    </row>
    <row r="137" spans="4:4" x14ac:dyDescent="0.3">
      <c r="D137" s="27"/>
    </row>
    <row r="138" spans="4:4" x14ac:dyDescent="0.3">
      <c r="D138" s="27"/>
    </row>
    <row r="139" spans="4:4" x14ac:dyDescent="0.3">
      <c r="D139" s="27"/>
    </row>
    <row r="140" spans="4:4" x14ac:dyDescent="0.3">
      <c r="D140" s="27"/>
    </row>
    <row r="141" spans="4:4" x14ac:dyDescent="0.3">
      <c r="D141" s="27"/>
    </row>
    <row r="142" spans="4:4" x14ac:dyDescent="0.3">
      <c r="D142" s="27"/>
    </row>
    <row r="143" spans="4:4" x14ac:dyDescent="0.3">
      <c r="D143" s="27"/>
    </row>
    <row r="144" spans="4:4" x14ac:dyDescent="0.3">
      <c r="D144" s="27"/>
    </row>
    <row r="145" spans="4:4" x14ac:dyDescent="0.3">
      <c r="D145" s="27"/>
    </row>
    <row r="146" spans="4:4" x14ac:dyDescent="0.3">
      <c r="D146" s="27"/>
    </row>
    <row r="147" spans="4:4" x14ac:dyDescent="0.3">
      <c r="D147" s="27"/>
    </row>
    <row r="148" spans="4:4" x14ac:dyDescent="0.3">
      <c r="D148" s="27"/>
    </row>
    <row r="149" spans="4:4" x14ac:dyDescent="0.3">
      <c r="D149" s="27"/>
    </row>
    <row r="150" spans="4:4" x14ac:dyDescent="0.3">
      <c r="D150" s="27"/>
    </row>
    <row r="151" spans="4:4" x14ac:dyDescent="0.3">
      <c r="D151" s="27"/>
    </row>
    <row r="152" spans="4:4" x14ac:dyDescent="0.3">
      <c r="D152" s="27"/>
    </row>
    <row r="153" spans="4:4" x14ac:dyDescent="0.3">
      <c r="D153" s="27"/>
    </row>
    <row r="154" spans="4:4" x14ac:dyDescent="0.3">
      <c r="D154" s="27"/>
    </row>
    <row r="155" spans="4:4" x14ac:dyDescent="0.3">
      <c r="D155" s="27"/>
    </row>
    <row r="156" spans="4:4" x14ac:dyDescent="0.3">
      <c r="D156" s="27"/>
    </row>
    <row r="157" spans="4:4" x14ac:dyDescent="0.3">
      <c r="D157" s="27"/>
    </row>
    <row r="158" spans="4:4" x14ac:dyDescent="0.3">
      <c r="D158" s="27"/>
    </row>
    <row r="159" spans="4:4" x14ac:dyDescent="0.3">
      <c r="D159" s="27"/>
    </row>
    <row r="160" spans="4:4" x14ac:dyDescent="0.3">
      <c r="D160" s="27"/>
    </row>
    <row r="161" spans="4:4" x14ac:dyDescent="0.3">
      <c r="D161" s="27"/>
    </row>
    <row r="162" spans="4:4" x14ac:dyDescent="0.3">
      <c r="D162" s="27"/>
    </row>
    <row r="163" spans="4:4" x14ac:dyDescent="0.3">
      <c r="D163" s="27"/>
    </row>
    <row r="164" spans="4:4" x14ac:dyDescent="0.3">
      <c r="D164" s="27"/>
    </row>
    <row r="165" spans="4:4" x14ac:dyDescent="0.3">
      <c r="D165" s="27"/>
    </row>
    <row r="166" spans="4:4" x14ac:dyDescent="0.3">
      <c r="D166" s="27"/>
    </row>
    <row r="167" spans="4:4" x14ac:dyDescent="0.3">
      <c r="D167" s="27"/>
    </row>
    <row r="168" spans="4:4" x14ac:dyDescent="0.3">
      <c r="D168" s="27"/>
    </row>
    <row r="169" spans="4:4" x14ac:dyDescent="0.3">
      <c r="D169" s="27"/>
    </row>
    <row r="170" spans="4:4" x14ac:dyDescent="0.3">
      <c r="D170" s="27"/>
    </row>
    <row r="171" spans="4:4" x14ac:dyDescent="0.3">
      <c r="D171" s="27"/>
    </row>
    <row r="172" spans="4:4" x14ac:dyDescent="0.3">
      <c r="D172" s="27"/>
    </row>
    <row r="173" spans="4:4" x14ac:dyDescent="0.3">
      <c r="D173" s="27"/>
    </row>
    <row r="174" spans="4:4" x14ac:dyDescent="0.3">
      <c r="D174" s="27"/>
    </row>
    <row r="175" spans="4:4" x14ac:dyDescent="0.3">
      <c r="D175" s="27"/>
    </row>
    <row r="176" spans="4:4" x14ac:dyDescent="0.3">
      <c r="D176" s="27"/>
    </row>
    <row r="177" spans="4:4" x14ac:dyDescent="0.3">
      <c r="D177" s="27"/>
    </row>
    <row r="178" spans="4:4" x14ac:dyDescent="0.3">
      <c r="D178" s="27"/>
    </row>
    <row r="179" spans="4:4" x14ac:dyDescent="0.3">
      <c r="D179" s="27"/>
    </row>
    <row r="180" spans="4:4" x14ac:dyDescent="0.3">
      <c r="D180" s="27"/>
    </row>
    <row r="181" spans="4:4" x14ac:dyDescent="0.3">
      <c r="D181" s="27"/>
    </row>
    <row r="182" spans="4:4" x14ac:dyDescent="0.3">
      <c r="D182" s="27"/>
    </row>
    <row r="183" spans="4:4" x14ac:dyDescent="0.3">
      <c r="D183" s="27"/>
    </row>
    <row r="184" spans="4:4" x14ac:dyDescent="0.3">
      <c r="D184" s="27"/>
    </row>
    <row r="185" spans="4:4" x14ac:dyDescent="0.3">
      <c r="D185" s="27"/>
    </row>
    <row r="186" spans="4:4" x14ac:dyDescent="0.3">
      <c r="D186" s="27"/>
    </row>
    <row r="187" spans="4:4" x14ac:dyDescent="0.3">
      <c r="D187" s="27"/>
    </row>
    <row r="188" spans="4:4" x14ac:dyDescent="0.3">
      <c r="D188" s="27"/>
    </row>
    <row r="189" spans="4:4" x14ac:dyDescent="0.3">
      <c r="D189" s="27"/>
    </row>
    <row r="190" spans="4:4" x14ac:dyDescent="0.3">
      <c r="D190" s="27"/>
    </row>
    <row r="191" spans="4:4" x14ac:dyDescent="0.3">
      <c r="D191" s="27"/>
    </row>
    <row r="192" spans="4:4" x14ac:dyDescent="0.3">
      <c r="D192" s="27"/>
    </row>
    <row r="193" spans="4:4" x14ac:dyDescent="0.3">
      <c r="D193" s="27"/>
    </row>
    <row r="194" spans="4:4" x14ac:dyDescent="0.3">
      <c r="D194" s="27"/>
    </row>
    <row r="195" spans="4:4" x14ac:dyDescent="0.3">
      <c r="D195" s="27"/>
    </row>
    <row r="196" spans="4:4" x14ac:dyDescent="0.3">
      <c r="D196" s="27"/>
    </row>
    <row r="197" spans="4:4" x14ac:dyDescent="0.3">
      <c r="D197" s="27"/>
    </row>
    <row r="198" spans="4:4" x14ac:dyDescent="0.3">
      <c r="D198" s="27"/>
    </row>
    <row r="199" spans="4:4" x14ac:dyDescent="0.3">
      <c r="D199" s="27"/>
    </row>
    <row r="200" spans="4:4" x14ac:dyDescent="0.3">
      <c r="D200" s="27"/>
    </row>
    <row r="201" spans="4:4" x14ac:dyDescent="0.3">
      <c r="D201" s="27"/>
    </row>
    <row r="202" spans="4:4" x14ac:dyDescent="0.3">
      <c r="D202" s="27"/>
    </row>
    <row r="203" spans="4:4" x14ac:dyDescent="0.3">
      <c r="D203" s="27"/>
    </row>
    <row r="204" spans="4:4" x14ac:dyDescent="0.3">
      <c r="D204" s="27"/>
    </row>
    <row r="205" spans="4:4" x14ac:dyDescent="0.3">
      <c r="D205" s="27"/>
    </row>
    <row r="206" spans="4:4" x14ac:dyDescent="0.3">
      <c r="D206" s="27"/>
    </row>
    <row r="207" spans="4:4" x14ac:dyDescent="0.3">
      <c r="D207" s="27"/>
    </row>
    <row r="208" spans="4:4" x14ac:dyDescent="0.3">
      <c r="D208" s="27"/>
    </row>
    <row r="209" spans="4:4" x14ac:dyDescent="0.3">
      <c r="D209" s="27"/>
    </row>
    <row r="210" spans="4:4" x14ac:dyDescent="0.3">
      <c r="D210" s="27"/>
    </row>
    <row r="211" spans="4:4" x14ac:dyDescent="0.3">
      <c r="D211" s="27"/>
    </row>
    <row r="212" spans="4:4" x14ac:dyDescent="0.3">
      <c r="D212" s="27"/>
    </row>
    <row r="213" spans="4:4" x14ac:dyDescent="0.3">
      <c r="D213" s="27"/>
    </row>
    <row r="214" spans="4:4" x14ac:dyDescent="0.3">
      <c r="D214" s="27"/>
    </row>
    <row r="215" spans="4:4" x14ac:dyDescent="0.3">
      <c r="D215" s="27"/>
    </row>
    <row r="216" spans="4:4" x14ac:dyDescent="0.3">
      <c r="D216" s="27"/>
    </row>
    <row r="217" spans="4:4" x14ac:dyDescent="0.3">
      <c r="D217" s="27"/>
    </row>
    <row r="218" spans="4:4" x14ac:dyDescent="0.3">
      <c r="D218" s="27"/>
    </row>
    <row r="219" spans="4:4" x14ac:dyDescent="0.3">
      <c r="D219" s="27"/>
    </row>
    <row r="220" spans="4:4" x14ac:dyDescent="0.3">
      <c r="D220" s="27"/>
    </row>
    <row r="221" spans="4:4" x14ac:dyDescent="0.3">
      <c r="D221" s="27"/>
    </row>
    <row r="222" spans="4:4" x14ac:dyDescent="0.3">
      <c r="D222" s="27"/>
    </row>
    <row r="223" spans="4:4" x14ac:dyDescent="0.3">
      <c r="D223" s="27"/>
    </row>
    <row r="224" spans="4:4" x14ac:dyDescent="0.3">
      <c r="D224" s="27"/>
    </row>
    <row r="225" spans="4:4" x14ac:dyDescent="0.3">
      <c r="D225" s="27"/>
    </row>
    <row r="226" spans="4:4" x14ac:dyDescent="0.3">
      <c r="D226" s="27"/>
    </row>
    <row r="227" spans="4:4" x14ac:dyDescent="0.3">
      <c r="D227" s="27"/>
    </row>
    <row r="228" spans="4:4" x14ac:dyDescent="0.3">
      <c r="D228" s="27"/>
    </row>
    <row r="229" spans="4:4" x14ac:dyDescent="0.3">
      <c r="D229" s="27"/>
    </row>
    <row r="230" spans="4:4" x14ac:dyDescent="0.3">
      <c r="D230" s="27"/>
    </row>
    <row r="231" spans="4:4" x14ac:dyDescent="0.3">
      <c r="D231" s="27"/>
    </row>
    <row r="232" spans="4:4" x14ac:dyDescent="0.3">
      <c r="D232" s="27"/>
    </row>
    <row r="233" spans="4:4" x14ac:dyDescent="0.3">
      <c r="D233" s="27"/>
    </row>
    <row r="234" spans="4:4" x14ac:dyDescent="0.3">
      <c r="D234" s="27"/>
    </row>
    <row r="235" spans="4:4" x14ac:dyDescent="0.3">
      <c r="D235" s="27"/>
    </row>
    <row r="236" spans="4:4" x14ac:dyDescent="0.3">
      <c r="D236" s="27"/>
    </row>
    <row r="237" spans="4:4" x14ac:dyDescent="0.3">
      <c r="D237" s="27"/>
    </row>
    <row r="238" spans="4:4" x14ac:dyDescent="0.3">
      <c r="D238" s="27"/>
    </row>
    <row r="239" spans="4:4" x14ac:dyDescent="0.3">
      <c r="D239" s="27"/>
    </row>
    <row r="240" spans="4:4" x14ac:dyDescent="0.3">
      <c r="D240" s="27"/>
    </row>
    <row r="241" spans="4:4" x14ac:dyDescent="0.3">
      <c r="D241" s="27"/>
    </row>
    <row r="242" spans="4:4" x14ac:dyDescent="0.3">
      <c r="D242" s="27"/>
    </row>
    <row r="243" spans="4:4" x14ac:dyDescent="0.3">
      <c r="D243" s="27"/>
    </row>
    <row r="244" spans="4:4" x14ac:dyDescent="0.3">
      <c r="D244" s="27"/>
    </row>
    <row r="245" spans="4:4" x14ac:dyDescent="0.3">
      <c r="D245" s="27"/>
    </row>
    <row r="246" spans="4:4" x14ac:dyDescent="0.3">
      <c r="D246" s="27"/>
    </row>
    <row r="247" spans="4:4" x14ac:dyDescent="0.3">
      <c r="D247" s="27"/>
    </row>
    <row r="248" spans="4:4" x14ac:dyDescent="0.3">
      <c r="D248" s="27"/>
    </row>
    <row r="249" spans="4:4" x14ac:dyDescent="0.3">
      <c r="D249" s="27"/>
    </row>
    <row r="250" spans="4:4" x14ac:dyDescent="0.3">
      <c r="D250" s="27"/>
    </row>
    <row r="251" spans="4:4" x14ac:dyDescent="0.3">
      <c r="D251" s="27"/>
    </row>
    <row r="252" spans="4:4" x14ac:dyDescent="0.3">
      <c r="D252" s="27"/>
    </row>
    <row r="253" spans="4:4" x14ac:dyDescent="0.3">
      <c r="D253" s="27"/>
    </row>
    <row r="254" spans="4:4" x14ac:dyDescent="0.3">
      <c r="D254" s="27"/>
    </row>
    <row r="255" spans="4:4" x14ac:dyDescent="0.3">
      <c r="D255" s="27"/>
    </row>
    <row r="256" spans="4:4" x14ac:dyDescent="0.3">
      <c r="D256" s="27"/>
    </row>
    <row r="257" spans="4:4" x14ac:dyDescent="0.3">
      <c r="D257" s="27"/>
    </row>
    <row r="258" spans="4:4" x14ac:dyDescent="0.3">
      <c r="D258" s="27"/>
    </row>
    <row r="259" spans="4:4" x14ac:dyDescent="0.3">
      <c r="D259" s="27"/>
    </row>
    <row r="260" spans="4:4" x14ac:dyDescent="0.3">
      <c r="D260" s="27"/>
    </row>
    <row r="261" spans="4:4" x14ac:dyDescent="0.3">
      <c r="D261" s="27"/>
    </row>
    <row r="262" spans="4:4" x14ac:dyDescent="0.3">
      <c r="D262" s="27"/>
    </row>
    <row r="263" spans="4:4" x14ac:dyDescent="0.3">
      <c r="D263" s="27"/>
    </row>
    <row r="264" spans="4:4" x14ac:dyDescent="0.3">
      <c r="D264" s="27"/>
    </row>
    <row r="265" spans="4:4" x14ac:dyDescent="0.3">
      <c r="D265" s="27"/>
    </row>
    <row r="266" spans="4:4" x14ac:dyDescent="0.3">
      <c r="D266" s="27"/>
    </row>
    <row r="267" spans="4:4" x14ac:dyDescent="0.3">
      <c r="D267" s="27"/>
    </row>
    <row r="268" spans="4:4" x14ac:dyDescent="0.3">
      <c r="D268" s="27"/>
    </row>
    <row r="269" spans="4:4" x14ac:dyDescent="0.3">
      <c r="D269" s="27"/>
    </row>
    <row r="270" spans="4:4" x14ac:dyDescent="0.3">
      <c r="D270" s="27"/>
    </row>
    <row r="271" spans="4:4" x14ac:dyDescent="0.3">
      <c r="D271" s="27"/>
    </row>
    <row r="272" spans="4:4" x14ac:dyDescent="0.3">
      <c r="D272" s="27"/>
    </row>
    <row r="273" spans="4:4" x14ac:dyDescent="0.3">
      <c r="D273" s="27"/>
    </row>
    <row r="274" spans="4:4" x14ac:dyDescent="0.3">
      <c r="D274" s="27"/>
    </row>
    <row r="275" spans="4:4" x14ac:dyDescent="0.3">
      <c r="D275" s="27"/>
    </row>
    <row r="276" spans="4:4" x14ac:dyDescent="0.3">
      <c r="D276" s="27"/>
    </row>
    <row r="277" spans="4:4" x14ac:dyDescent="0.3">
      <c r="D277" s="27"/>
    </row>
    <row r="278" spans="4:4" x14ac:dyDescent="0.3">
      <c r="D278" s="27"/>
    </row>
    <row r="279" spans="4:4" x14ac:dyDescent="0.3">
      <c r="D279" s="27"/>
    </row>
    <row r="280" spans="4:4" x14ac:dyDescent="0.3">
      <c r="D280" s="27"/>
    </row>
    <row r="281" spans="4:4" x14ac:dyDescent="0.3">
      <c r="D281" s="27"/>
    </row>
    <row r="282" spans="4:4" x14ac:dyDescent="0.3">
      <c r="D282" s="27"/>
    </row>
    <row r="283" spans="4:4" x14ac:dyDescent="0.3">
      <c r="D283" s="27"/>
    </row>
    <row r="284" spans="4:4" x14ac:dyDescent="0.3">
      <c r="D284" s="27"/>
    </row>
    <row r="285" spans="4:4" x14ac:dyDescent="0.3">
      <c r="D285" s="27"/>
    </row>
    <row r="286" spans="4:4" x14ac:dyDescent="0.3">
      <c r="D286" s="27"/>
    </row>
    <row r="287" spans="4:4" x14ac:dyDescent="0.3">
      <c r="D287" s="27"/>
    </row>
    <row r="288" spans="4:4" x14ac:dyDescent="0.3">
      <c r="D288" s="27"/>
    </row>
    <row r="289" spans="4:4" x14ac:dyDescent="0.3">
      <c r="D289" s="27"/>
    </row>
    <row r="290" spans="4:4" x14ac:dyDescent="0.3">
      <c r="D290" s="27"/>
    </row>
    <row r="291" spans="4:4" x14ac:dyDescent="0.3">
      <c r="D291" s="27"/>
    </row>
    <row r="292" spans="4:4" x14ac:dyDescent="0.3">
      <c r="D292" s="27"/>
    </row>
    <row r="293" spans="4:4" x14ac:dyDescent="0.3">
      <c r="D293" s="27"/>
    </row>
    <row r="294" spans="4:4" x14ac:dyDescent="0.3">
      <c r="D294" s="27"/>
    </row>
    <row r="295" spans="4:4" x14ac:dyDescent="0.3">
      <c r="D295" s="27"/>
    </row>
    <row r="296" spans="4:4" x14ac:dyDescent="0.3">
      <c r="D296" s="27"/>
    </row>
    <row r="297" spans="4:4" x14ac:dyDescent="0.3">
      <c r="D297" s="27"/>
    </row>
    <row r="298" spans="4:4" x14ac:dyDescent="0.3">
      <c r="D298" s="27"/>
    </row>
    <row r="299" spans="4:4" x14ac:dyDescent="0.3">
      <c r="D299" s="27"/>
    </row>
    <row r="300" spans="4:4" x14ac:dyDescent="0.3">
      <c r="D300" s="27"/>
    </row>
    <row r="301" spans="4:4" x14ac:dyDescent="0.3">
      <c r="D301" s="27"/>
    </row>
    <row r="302" spans="4:4" x14ac:dyDescent="0.3">
      <c r="D302" s="27"/>
    </row>
    <row r="303" spans="4:4" x14ac:dyDescent="0.3">
      <c r="D303" s="27"/>
    </row>
    <row r="304" spans="4:4" x14ac:dyDescent="0.3">
      <c r="D304" s="27"/>
    </row>
    <row r="305" spans="3:8" x14ac:dyDescent="0.3">
      <c r="D305" s="27"/>
    </row>
    <row r="306" spans="3:8" x14ac:dyDescent="0.3">
      <c r="D306" s="27"/>
    </row>
    <row r="307" spans="3:8" x14ac:dyDescent="0.3">
      <c r="D307" s="27"/>
    </row>
    <row r="308" spans="3:8" x14ac:dyDescent="0.3">
      <c r="D308" s="27"/>
    </row>
    <row r="309" spans="3:8" x14ac:dyDescent="0.3">
      <c r="D309" s="27"/>
    </row>
    <row r="310" spans="3:8" x14ac:dyDescent="0.3">
      <c r="D310" s="27"/>
    </row>
    <row r="311" spans="3:8" x14ac:dyDescent="0.3">
      <c r="D311" s="27"/>
    </row>
    <row r="312" spans="3:8" x14ac:dyDescent="0.3">
      <c r="C312" s="206">
        <v>6.6135911906364502</v>
      </c>
      <c r="D312" s="27"/>
      <c r="G312" s="216">
        <v>0.92100000000000004</v>
      </c>
      <c r="H312" s="216">
        <v>0.374</v>
      </c>
    </row>
    <row r="313" spans="3:8" x14ac:dyDescent="0.3">
      <c r="D313" s="27"/>
    </row>
    <row r="314" spans="3:8" x14ac:dyDescent="0.3">
      <c r="D314" s="27"/>
    </row>
    <row r="315" spans="3:8" x14ac:dyDescent="0.3">
      <c r="D315" s="27"/>
    </row>
    <row r="316" spans="3:8" x14ac:dyDescent="0.3">
      <c r="D316" s="27"/>
    </row>
    <row r="317" spans="3:8" x14ac:dyDescent="0.3">
      <c r="D317" s="27"/>
    </row>
    <row r="318" spans="3:8" x14ac:dyDescent="0.3">
      <c r="D318" s="27"/>
    </row>
    <row r="319" spans="3:8" x14ac:dyDescent="0.3">
      <c r="D319" s="27"/>
    </row>
    <row r="320" spans="3:8" x14ac:dyDescent="0.3">
      <c r="D320" s="27"/>
    </row>
    <row r="321" spans="4:4" x14ac:dyDescent="0.3">
      <c r="D321" s="27"/>
    </row>
    <row r="322" spans="4:4" x14ac:dyDescent="0.3">
      <c r="D322" s="27"/>
    </row>
    <row r="323" spans="4:4" x14ac:dyDescent="0.3">
      <c r="D323" s="27"/>
    </row>
    <row r="324" spans="4:4" x14ac:dyDescent="0.3">
      <c r="D324" s="27"/>
    </row>
    <row r="325" spans="4:4" x14ac:dyDescent="0.3">
      <c r="D325" s="27"/>
    </row>
    <row r="326" spans="4:4" x14ac:dyDescent="0.3">
      <c r="D326" s="27"/>
    </row>
    <row r="327" spans="4:4" x14ac:dyDescent="0.3">
      <c r="D327" s="27"/>
    </row>
    <row r="328" spans="4:4" x14ac:dyDescent="0.3">
      <c r="D328" s="27"/>
    </row>
    <row r="329" spans="4:4" x14ac:dyDescent="0.3">
      <c r="D329" s="27"/>
    </row>
    <row r="330" spans="4:4" x14ac:dyDescent="0.3">
      <c r="D330" s="27"/>
    </row>
    <row r="331" spans="4:4" x14ac:dyDescent="0.3">
      <c r="D331" s="27"/>
    </row>
    <row r="332" spans="4:4" x14ac:dyDescent="0.3">
      <c r="D332" s="27"/>
    </row>
    <row r="333" spans="4:4" x14ac:dyDescent="0.3">
      <c r="D333" s="27"/>
    </row>
    <row r="334" spans="4:4" x14ac:dyDescent="0.3">
      <c r="D334" s="27"/>
    </row>
    <row r="335" spans="4:4" x14ac:dyDescent="0.3">
      <c r="D335" s="27"/>
    </row>
    <row r="336" spans="4:4" x14ac:dyDescent="0.3">
      <c r="D336" s="27"/>
    </row>
    <row r="337" spans="4:4" x14ac:dyDescent="0.3">
      <c r="D337" s="27"/>
    </row>
    <row r="338" spans="4:4" x14ac:dyDescent="0.3">
      <c r="D338" s="27"/>
    </row>
    <row r="339" spans="4:4" x14ac:dyDescent="0.3">
      <c r="D339" s="27"/>
    </row>
    <row r="340" spans="4:4" x14ac:dyDescent="0.3">
      <c r="D340" s="27"/>
    </row>
    <row r="341" spans="4:4" x14ac:dyDescent="0.3">
      <c r="D341" s="27"/>
    </row>
    <row r="342" spans="4:4" x14ac:dyDescent="0.3">
      <c r="D342" s="27"/>
    </row>
    <row r="343" spans="4:4" x14ac:dyDescent="0.3">
      <c r="D343" s="27"/>
    </row>
    <row r="344" spans="4:4" x14ac:dyDescent="0.3">
      <c r="D344" s="27"/>
    </row>
    <row r="345" spans="4:4" x14ac:dyDescent="0.3">
      <c r="D345" s="27"/>
    </row>
    <row r="346" spans="4:4" x14ac:dyDescent="0.3">
      <c r="D346" s="27"/>
    </row>
    <row r="347" spans="4:4" x14ac:dyDescent="0.3">
      <c r="D347" s="27"/>
    </row>
    <row r="348" spans="4:4" x14ac:dyDescent="0.3">
      <c r="D348" s="27"/>
    </row>
    <row r="349" spans="4:4" x14ac:dyDescent="0.3">
      <c r="D349" s="27"/>
    </row>
    <row r="350" spans="4:4" x14ac:dyDescent="0.3">
      <c r="D350" s="27"/>
    </row>
    <row r="351" spans="4:4" x14ac:dyDescent="0.3">
      <c r="D351" s="27"/>
    </row>
    <row r="352" spans="4:4" x14ac:dyDescent="0.3">
      <c r="D352" s="27"/>
    </row>
    <row r="353" spans="4:4" x14ac:dyDescent="0.3">
      <c r="D353" s="27"/>
    </row>
    <row r="354" spans="4:4" x14ac:dyDescent="0.3">
      <c r="D354" s="27"/>
    </row>
    <row r="355" spans="4:4" x14ac:dyDescent="0.3">
      <c r="D355" s="27"/>
    </row>
    <row r="356" spans="4:4" x14ac:dyDescent="0.3">
      <c r="D356" s="27"/>
    </row>
    <row r="357" spans="4:4" x14ac:dyDescent="0.3">
      <c r="D357" s="27"/>
    </row>
    <row r="358" spans="4:4" x14ac:dyDescent="0.3">
      <c r="D358" s="27"/>
    </row>
    <row r="359" spans="4:4" x14ac:dyDescent="0.3">
      <c r="D359" s="27"/>
    </row>
    <row r="360" spans="4:4" x14ac:dyDescent="0.3">
      <c r="D360" s="27"/>
    </row>
    <row r="361" spans="4:4" x14ac:dyDescent="0.3">
      <c r="D361" s="27"/>
    </row>
    <row r="362" spans="4:4" x14ac:dyDescent="0.3">
      <c r="D362" s="27"/>
    </row>
    <row r="363" spans="4:4" x14ac:dyDescent="0.3">
      <c r="D363" s="27"/>
    </row>
    <row r="364" spans="4:4" x14ac:dyDescent="0.3">
      <c r="D364" s="27"/>
    </row>
    <row r="365" spans="4:4" x14ac:dyDescent="0.3">
      <c r="D365" s="27"/>
    </row>
    <row r="366" spans="4:4" x14ac:dyDescent="0.3">
      <c r="D366" s="27"/>
    </row>
    <row r="367" spans="4:4" x14ac:dyDescent="0.3">
      <c r="D367" s="27"/>
    </row>
    <row r="368" spans="4:4" x14ac:dyDescent="0.3">
      <c r="D368" s="27"/>
    </row>
    <row r="369" spans="4:4" x14ac:dyDescent="0.3">
      <c r="D369" s="27"/>
    </row>
    <row r="370" spans="4:4" x14ac:dyDescent="0.3">
      <c r="D370" s="27"/>
    </row>
    <row r="371" spans="4:4" x14ac:dyDescent="0.3">
      <c r="D371" s="27"/>
    </row>
    <row r="372" spans="4:4" x14ac:dyDescent="0.3">
      <c r="D372" s="27"/>
    </row>
    <row r="373" spans="4:4" x14ac:dyDescent="0.3">
      <c r="D373" s="27"/>
    </row>
    <row r="374" spans="4:4" x14ac:dyDescent="0.3">
      <c r="D374" s="27"/>
    </row>
    <row r="375" spans="4:4" x14ac:dyDescent="0.3">
      <c r="D375" s="27"/>
    </row>
    <row r="376" spans="4:4" x14ac:dyDescent="0.3">
      <c r="D376" s="27"/>
    </row>
    <row r="377" spans="4:4" x14ac:dyDescent="0.3">
      <c r="D377" s="27"/>
    </row>
    <row r="378" spans="4:4" x14ac:dyDescent="0.3">
      <c r="D378" s="27"/>
    </row>
    <row r="379" spans="4:4" x14ac:dyDescent="0.3">
      <c r="D379" s="27"/>
    </row>
    <row r="380" spans="4:4" x14ac:dyDescent="0.3">
      <c r="D380" s="27"/>
    </row>
    <row r="381" spans="4:4" x14ac:dyDescent="0.3">
      <c r="D381" s="27"/>
    </row>
    <row r="382" spans="4:4" x14ac:dyDescent="0.3">
      <c r="D382" s="27"/>
    </row>
    <row r="383" spans="4:4" x14ac:dyDescent="0.3">
      <c r="D383" s="27"/>
    </row>
    <row r="384" spans="4:4" x14ac:dyDescent="0.3">
      <c r="D384" s="27"/>
    </row>
    <row r="385" spans="4:4" x14ac:dyDescent="0.3">
      <c r="D385" s="27"/>
    </row>
    <row r="386" spans="4:4" x14ac:dyDescent="0.3">
      <c r="D386" s="27"/>
    </row>
    <row r="387" spans="4:4" x14ac:dyDescent="0.3">
      <c r="D387" s="27"/>
    </row>
    <row r="388" spans="4:4" x14ac:dyDescent="0.3">
      <c r="D388" s="27"/>
    </row>
    <row r="389" spans="4:4" x14ac:dyDescent="0.3">
      <c r="D389" s="27"/>
    </row>
    <row r="390" spans="4:4" x14ac:dyDescent="0.3">
      <c r="D390" s="27"/>
    </row>
    <row r="391" spans="4:4" x14ac:dyDescent="0.3">
      <c r="D391" s="27"/>
    </row>
    <row r="392" spans="4:4" x14ac:dyDescent="0.3">
      <c r="D392" s="27"/>
    </row>
    <row r="393" spans="4:4" x14ac:dyDescent="0.3">
      <c r="D393" s="27"/>
    </row>
    <row r="394" spans="4:4" x14ac:dyDescent="0.3">
      <c r="D394" s="27"/>
    </row>
    <row r="395" spans="4:4" x14ac:dyDescent="0.3">
      <c r="D395" s="27"/>
    </row>
    <row r="396" spans="4:4" x14ac:dyDescent="0.3">
      <c r="D396" s="27"/>
    </row>
    <row r="397" spans="4:4" x14ac:dyDescent="0.3">
      <c r="D397" s="27"/>
    </row>
    <row r="398" spans="4:4" x14ac:dyDescent="0.3">
      <c r="D398" s="27"/>
    </row>
    <row r="399" spans="4:4" x14ac:dyDescent="0.3">
      <c r="D399" s="27"/>
    </row>
    <row r="400" spans="4:4" x14ac:dyDescent="0.3">
      <c r="D400" s="27"/>
    </row>
    <row r="401" spans="4:4" x14ac:dyDescent="0.3">
      <c r="D401" s="27"/>
    </row>
    <row r="402" spans="4:4" x14ac:dyDescent="0.3">
      <c r="D402" s="27"/>
    </row>
    <row r="403" spans="4:4" x14ac:dyDescent="0.3">
      <c r="D403" s="27"/>
    </row>
    <row r="404" spans="4:4" x14ac:dyDescent="0.3">
      <c r="D404" s="27"/>
    </row>
    <row r="405" spans="4:4" x14ac:dyDescent="0.3">
      <c r="D405" s="27"/>
    </row>
    <row r="406" spans="4:4" x14ac:dyDescent="0.3">
      <c r="D406" s="27"/>
    </row>
    <row r="407" spans="4:4" x14ac:dyDescent="0.3">
      <c r="D407" s="27"/>
    </row>
    <row r="408" spans="4:4" x14ac:dyDescent="0.3">
      <c r="D408" s="27"/>
    </row>
    <row r="409" spans="4:4" x14ac:dyDescent="0.3">
      <c r="D409" s="27"/>
    </row>
    <row r="410" spans="4:4" x14ac:dyDescent="0.3">
      <c r="D410" s="27"/>
    </row>
    <row r="411" spans="4:4" x14ac:dyDescent="0.3">
      <c r="D411" s="27"/>
    </row>
    <row r="412" spans="4:4" x14ac:dyDescent="0.3">
      <c r="D412" s="27"/>
    </row>
    <row r="413" spans="4:4" x14ac:dyDescent="0.3">
      <c r="D413" s="27"/>
    </row>
    <row r="414" spans="4:4" x14ac:dyDescent="0.3">
      <c r="D414" s="27"/>
    </row>
    <row r="415" spans="4:4" x14ac:dyDescent="0.3">
      <c r="D415" s="27"/>
    </row>
    <row r="416" spans="4:4" x14ac:dyDescent="0.3">
      <c r="D416" s="27"/>
    </row>
    <row r="417" spans="4:4" x14ac:dyDescent="0.3">
      <c r="D417" s="27"/>
    </row>
    <row r="418" spans="4:4" x14ac:dyDescent="0.3">
      <c r="D418" s="27"/>
    </row>
    <row r="419" spans="4:4" x14ac:dyDescent="0.3">
      <c r="D419" s="27"/>
    </row>
    <row r="420" spans="4:4" x14ac:dyDescent="0.3">
      <c r="D420" s="27"/>
    </row>
    <row r="421" spans="4:4" x14ac:dyDescent="0.3">
      <c r="D421" s="27"/>
    </row>
    <row r="422" spans="4:4" x14ac:dyDescent="0.3">
      <c r="D422" s="27"/>
    </row>
    <row r="423" spans="4:4" x14ac:dyDescent="0.3">
      <c r="D423" s="27"/>
    </row>
    <row r="424" spans="4:4" x14ac:dyDescent="0.3">
      <c r="D424" s="27"/>
    </row>
    <row r="425" spans="4:4" x14ac:dyDescent="0.3">
      <c r="D425" s="27"/>
    </row>
    <row r="426" spans="4:4" x14ac:dyDescent="0.3">
      <c r="D426" s="27"/>
    </row>
    <row r="427" spans="4:4" x14ac:dyDescent="0.3">
      <c r="D427" s="27"/>
    </row>
    <row r="428" spans="4:4" x14ac:dyDescent="0.3">
      <c r="D428" s="27"/>
    </row>
    <row r="429" spans="4:4" x14ac:dyDescent="0.3">
      <c r="D429" s="27"/>
    </row>
    <row r="430" spans="4:4" x14ac:dyDescent="0.3">
      <c r="D430" s="27"/>
    </row>
    <row r="431" spans="4:4" x14ac:dyDescent="0.3">
      <c r="D431" s="27"/>
    </row>
    <row r="432" spans="4:4" x14ac:dyDescent="0.3">
      <c r="D432" s="27"/>
    </row>
    <row r="433" spans="4:4" x14ac:dyDescent="0.3">
      <c r="D433" s="27"/>
    </row>
    <row r="434" spans="4:4" x14ac:dyDescent="0.3">
      <c r="D434" s="27"/>
    </row>
    <row r="435" spans="4:4" x14ac:dyDescent="0.3">
      <c r="D435" s="27"/>
    </row>
    <row r="436" spans="4:4" x14ac:dyDescent="0.3">
      <c r="D436" s="27"/>
    </row>
    <row r="437" spans="4:4" x14ac:dyDescent="0.3">
      <c r="D437" s="27"/>
    </row>
    <row r="438" spans="4:4" x14ac:dyDescent="0.3">
      <c r="D438" s="27"/>
    </row>
    <row r="439" spans="4:4" x14ac:dyDescent="0.3">
      <c r="D439" s="27"/>
    </row>
    <row r="440" spans="4:4" x14ac:dyDescent="0.3">
      <c r="D440" s="27"/>
    </row>
    <row r="441" spans="4:4" x14ac:dyDescent="0.3">
      <c r="D441" s="27"/>
    </row>
    <row r="442" spans="4:4" x14ac:dyDescent="0.3">
      <c r="D442" s="27"/>
    </row>
    <row r="443" spans="4:4" x14ac:dyDescent="0.3">
      <c r="D443" s="27"/>
    </row>
    <row r="444" spans="4:4" x14ac:dyDescent="0.3">
      <c r="D444" s="27"/>
    </row>
    <row r="445" spans="4:4" x14ac:dyDescent="0.3">
      <c r="D445" s="27"/>
    </row>
    <row r="446" spans="4:4" x14ac:dyDescent="0.3">
      <c r="D446" s="27"/>
    </row>
    <row r="447" spans="4:4" x14ac:dyDescent="0.3">
      <c r="D447" s="27"/>
    </row>
    <row r="448" spans="4:4" x14ac:dyDescent="0.3">
      <c r="D448" s="27"/>
    </row>
    <row r="449" spans="4:4" x14ac:dyDescent="0.3">
      <c r="D449" s="27"/>
    </row>
    <row r="450" spans="4:4" x14ac:dyDescent="0.3">
      <c r="D450" s="27"/>
    </row>
    <row r="451" spans="4:4" x14ac:dyDescent="0.3">
      <c r="D451" s="27"/>
    </row>
    <row r="452" spans="4:4" x14ac:dyDescent="0.3">
      <c r="D452" s="27"/>
    </row>
    <row r="453" spans="4:4" x14ac:dyDescent="0.3">
      <c r="D453" s="27"/>
    </row>
    <row r="454" spans="4:4" x14ac:dyDescent="0.3">
      <c r="D454" s="27"/>
    </row>
    <row r="455" spans="4:4" x14ac:dyDescent="0.3">
      <c r="D455" s="27"/>
    </row>
    <row r="456" spans="4:4" x14ac:dyDescent="0.3">
      <c r="D456" s="27"/>
    </row>
    <row r="457" spans="4:4" x14ac:dyDescent="0.3">
      <c r="D457" s="27"/>
    </row>
    <row r="458" spans="4:4" x14ac:dyDescent="0.3">
      <c r="D458" s="27"/>
    </row>
    <row r="459" spans="4:4" x14ac:dyDescent="0.3">
      <c r="D459" s="27"/>
    </row>
    <row r="460" spans="4:4" x14ac:dyDescent="0.3">
      <c r="D460" s="27"/>
    </row>
    <row r="461" spans="4:4" x14ac:dyDescent="0.3">
      <c r="D461" s="27"/>
    </row>
    <row r="462" spans="4:4" x14ac:dyDescent="0.3">
      <c r="D462" s="27"/>
    </row>
    <row r="463" spans="4:4" x14ac:dyDescent="0.3">
      <c r="D463" s="27"/>
    </row>
    <row r="464" spans="4:4" x14ac:dyDescent="0.3">
      <c r="D464" s="27"/>
    </row>
    <row r="465" spans="4:4" x14ac:dyDescent="0.3">
      <c r="D465" s="27"/>
    </row>
    <row r="466" spans="4:4" x14ac:dyDescent="0.3">
      <c r="D466" s="27"/>
    </row>
    <row r="467" spans="4:4" x14ac:dyDescent="0.3">
      <c r="D467" s="27"/>
    </row>
    <row r="468" spans="4:4" x14ac:dyDescent="0.3">
      <c r="D468" s="27"/>
    </row>
    <row r="469" spans="4:4" x14ac:dyDescent="0.3">
      <c r="D469" s="27"/>
    </row>
    <row r="470" spans="4:4" x14ac:dyDescent="0.3">
      <c r="D470" s="27"/>
    </row>
    <row r="471" spans="4:4" x14ac:dyDescent="0.3">
      <c r="D471" s="27"/>
    </row>
    <row r="472" spans="4:4" x14ac:dyDescent="0.3">
      <c r="D472" s="27"/>
    </row>
    <row r="473" spans="4:4" x14ac:dyDescent="0.3">
      <c r="D473" s="27"/>
    </row>
    <row r="474" spans="4:4" x14ac:dyDescent="0.3">
      <c r="D474" s="27"/>
    </row>
    <row r="475" spans="4:4" x14ac:dyDescent="0.3">
      <c r="D475" s="27"/>
    </row>
    <row r="476" spans="4:4" x14ac:dyDescent="0.3">
      <c r="D476" s="27"/>
    </row>
    <row r="477" spans="4:4" x14ac:dyDescent="0.3">
      <c r="D477" s="27"/>
    </row>
    <row r="478" spans="4:4" x14ac:dyDescent="0.3">
      <c r="D478" s="27"/>
    </row>
    <row r="479" spans="4:4" x14ac:dyDescent="0.3">
      <c r="D479" s="27"/>
    </row>
    <row r="480" spans="4:4" x14ac:dyDescent="0.3">
      <c r="D480" s="27"/>
    </row>
    <row r="481" spans="4:4" x14ac:dyDescent="0.3">
      <c r="D481" s="27"/>
    </row>
    <row r="482" spans="4:4" x14ac:dyDescent="0.3">
      <c r="D482" s="27"/>
    </row>
    <row r="483" spans="4:4" x14ac:dyDescent="0.3">
      <c r="D483" s="27"/>
    </row>
    <row r="484" spans="4:4" x14ac:dyDescent="0.3">
      <c r="D484" s="27"/>
    </row>
    <row r="485" spans="4:4" x14ac:dyDescent="0.3">
      <c r="D485" s="27"/>
    </row>
    <row r="486" spans="4:4" x14ac:dyDescent="0.3">
      <c r="D486" s="27"/>
    </row>
    <row r="487" spans="4:4" x14ac:dyDescent="0.3">
      <c r="D487" s="27"/>
    </row>
    <row r="488" spans="4:4" x14ac:dyDescent="0.3">
      <c r="D488" s="27"/>
    </row>
    <row r="489" spans="4:4" x14ac:dyDescent="0.3">
      <c r="D489" s="27"/>
    </row>
    <row r="490" spans="4:4" x14ac:dyDescent="0.3">
      <c r="D490" s="27"/>
    </row>
    <row r="491" spans="4:4" x14ac:dyDescent="0.3">
      <c r="D491" s="27"/>
    </row>
    <row r="492" spans="4:4" x14ac:dyDescent="0.3">
      <c r="D492" s="27"/>
    </row>
    <row r="493" spans="4:4" x14ac:dyDescent="0.3">
      <c r="D493" s="27"/>
    </row>
    <row r="494" spans="4:4" x14ac:dyDescent="0.3">
      <c r="D494" s="27"/>
    </row>
    <row r="495" spans="4:4" x14ac:dyDescent="0.3">
      <c r="D495" s="27"/>
    </row>
    <row r="496" spans="4:4" x14ac:dyDescent="0.3">
      <c r="D496" s="27"/>
    </row>
    <row r="497" spans="4:4" x14ac:dyDescent="0.3">
      <c r="D497" s="27"/>
    </row>
    <row r="498" spans="4:4" x14ac:dyDescent="0.3">
      <c r="D498" s="27"/>
    </row>
    <row r="499" spans="4:4" x14ac:dyDescent="0.3">
      <c r="D499" s="27"/>
    </row>
    <row r="500" spans="4:4" x14ac:dyDescent="0.3">
      <c r="D500" s="27"/>
    </row>
    <row r="501" spans="4:4" x14ac:dyDescent="0.3">
      <c r="D501" s="27"/>
    </row>
    <row r="502" spans="4:4" x14ac:dyDescent="0.3">
      <c r="D502" s="27"/>
    </row>
    <row r="503" spans="4:4" x14ac:dyDescent="0.3">
      <c r="D503" s="27"/>
    </row>
    <row r="504" spans="4:4" x14ac:dyDescent="0.3">
      <c r="D504" s="27"/>
    </row>
    <row r="505" spans="4:4" x14ac:dyDescent="0.3">
      <c r="D505" s="27"/>
    </row>
    <row r="506" spans="4:4" x14ac:dyDescent="0.3">
      <c r="D506" s="27"/>
    </row>
    <row r="507" spans="4:4" x14ac:dyDescent="0.3">
      <c r="D507" s="27"/>
    </row>
    <row r="508" spans="4:4" x14ac:dyDescent="0.3">
      <c r="D508" s="27"/>
    </row>
    <row r="509" spans="4:4" x14ac:dyDescent="0.3">
      <c r="D509" s="27"/>
    </row>
    <row r="510" spans="4:4" x14ac:dyDescent="0.3">
      <c r="D510" s="27"/>
    </row>
    <row r="511" spans="4:4" x14ac:dyDescent="0.3">
      <c r="D511" s="27"/>
    </row>
    <row r="512" spans="4:4" x14ac:dyDescent="0.3">
      <c r="D512" s="27"/>
    </row>
    <row r="513" spans="4:4" x14ac:dyDescent="0.3">
      <c r="D513" s="27"/>
    </row>
    <row r="514" spans="4:4" x14ac:dyDescent="0.3">
      <c r="D514" s="27"/>
    </row>
    <row r="515" spans="4:4" x14ac:dyDescent="0.3">
      <c r="D515" s="27"/>
    </row>
    <row r="516" spans="4:4" x14ac:dyDescent="0.3">
      <c r="D516" s="27"/>
    </row>
    <row r="517" spans="4:4" x14ac:dyDescent="0.3">
      <c r="D517" s="27"/>
    </row>
    <row r="518" spans="4:4" x14ac:dyDescent="0.3">
      <c r="D518" s="27"/>
    </row>
    <row r="519" spans="4:4" x14ac:dyDescent="0.3">
      <c r="D519" s="27"/>
    </row>
    <row r="520" spans="4:4" x14ac:dyDescent="0.3">
      <c r="D520" s="27"/>
    </row>
    <row r="521" spans="4:4" x14ac:dyDescent="0.3">
      <c r="D521" s="27"/>
    </row>
    <row r="522" spans="4:4" x14ac:dyDescent="0.3">
      <c r="D522" s="27"/>
    </row>
    <row r="523" spans="4:4" x14ac:dyDescent="0.3">
      <c r="D523" s="27"/>
    </row>
    <row r="524" spans="4:4" x14ac:dyDescent="0.3">
      <c r="D524" s="27"/>
    </row>
    <row r="525" spans="4:4" x14ac:dyDescent="0.3">
      <c r="D525" s="27"/>
    </row>
    <row r="526" spans="4:4" x14ac:dyDescent="0.3">
      <c r="D526" s="27"/>
    </row>
    <row r="527" spans="4:4" x14ac:dyDescent="0.3">
      <c r="D527" s="27"/>
    </row>
    <row r="528" spans="4:4" x14ac:dyDescent="0.3">
      <c r="D528" s="27"/>
    </row>
    <row r="529" spans="4:4" x14ac:dyDescent="0.3">
      <c r="D529" s="27"/>
    </row>
    <row r="530" spans="4:4" x14ac:dyDescent="0.3">
      <c r="D530" s="27"/>
    </row>
    <row r="531" spans="4:4" x14ac:dyDescent="0.3">
      <c r="D531" s="27"/>
    </row>
    <row r="532" spans="4:4" x14ac:dyDescent="0.3">
      <c r="D532" s="27"/>
    </row>
    <row r="533" spans="4:4" x14ac:dyDescent="0.3">
      <c r="D533" s="27"/>
    </row>
    <row r="534" spans="4:4" x14ac:dyDescent="0.3">
      <c r="D534" s="27"/>
    </row>
    <row r="535" spans="4:4" x14ac:dyDescent="0.3">
      <c r="D535" s="27"/>
    </row>
    <row r="536" spans="4:4" x14ac:dyDescent="0.3">
      <c r="D536" s="27"/>
    </row>
    <row r="537" spans="4:4" x14ac:dyDescent="0.3">
      <c r="D537" s="27"/>
    </row>
    <row r="538" spans="4:4" x14ac:dyDescent="0.3">
      <c r="D538" s="27"/>
    </row>
    <row r="539" spans="4:4" x14ac:dyDescent="0.3">
      <c r="D539" s="27"/>
    </row>
    <row r="540" spans="4:4" x14ac:dyDescent="0.3">
      <c r="D540" s="27"/>
    </row>
    <row r="541" spans="4:4" x14ac:dyDescent="0.3">
      <c r="D541" s="27"/>
    </row>
    <row r="542" spans="4:4" x14ac:dyDescent="0.3">
      <c r="D542" s="27"/>
    </row>
    <row r="543" spans="4:4" x14ac:dyDescent="0.3">
      <c r="D543" s="27"/>
    </row>
    <row r="544" spans="4:4" x14ac:dyDescent="0.3">
      <c r="D544" s="27"/>
    </row>
    <row r="545" spans="4:4" x14ac:dyDescent="0.3">
      <c r="D545" s="27"/>
    </row>
    <row r="546" spans="4:4" x14ac:dyDescent="0.3">
      <c r="D546" s="27"/>
    </row>
    <row r="547" spans="4:4" x14ac:dyDescent="0.3">
      <c r="D547" s="27"/>
    </row>
    <row r="548" spans="4:4" x14ac:dyDescent="0.3">
      <c r="D548" s="27"/>
    </row>
    <row r="549" spans="4:4" x14ac:dyDescent="0.3">
      <c r="D549" s="27"/>
    </row>
    <row r="550" spans="4:4" x14ac:dyDescent="0.3">
      <c r="D550" s="27"/>
    </row>
    <row r="551" spans="4:4" x14ac:dyDescent="0.3">
      <c r="D551" s="27"/>
    </row>
    <row r="552" spans="4:4" x14ac:dyDescent="0.3">
      <c r="D552" s="27"/>
    </row>
    <row r="553" spans="4:4" x14ac:dyDescent="0.3">
      <c r="D553" s="27"/>
    </row>
    <row r="554" spans="4:4" x14ac:dyDescent="0.3">
      <c r="D554" s="27"/>
    </row>
    <row r="555" spans="4:4" x14ac:dyDescent="0.3">
      <c r="D555" s="27"/>
    </row>
    <row r="556" spans="4:4" x14ac:dyDescent="0.3">
      <c r="D556" s="27"/>
    </row>
    <row r="557" spans="4:4" x14ac:dyDescent="0.3">
      <c r="D557" s="27"/>
    </row>
    <row r="558" spans="4:4" x14ac:dyDescent="0.3">
      <c r="D558" s="27"/>
    </row>
    <row r="559" spans="4:4" x14ac:dyDescent="0.3">
      <c r="D559" s="27"/>
    </row>
    <row r="560" spans="4:4" x14ac:dyDescent="0.3">
      <c r="D560" s="27"/>
    </row>
    <row r="561" spans="4:4" x14ac:dyDescent="0.3">
      <c r="D561" s="27"/>
    </row>
    <row r="562" spans="4:4" x14ac:dyDescent="0.3">
      <c r="D562" s="27"/>
    </row>
    <row r="563" spans="4:4" x14ac:dyDescent="0.3">
      <c r="D563" s="27"/>
    </row>
    <row r="564" spans="4:4" x14ac:dyDescent="0.3">
      <c r="D564" s="27"/>
    </row>
    <row r="565" spans="4:4" x14ac:dyDescent="0.3">
      <c r="D565" s="27"/>
    </row>
    <row r="566" spans="4:4" x14ac:dyDescent="0.3">
      <c r="D566" s="27"/>
    </row>
    <row r="567" spans="4:4" x14ac:dyDescent="0.3">
      <c r="D567" s="27"/>
    </row>
    <row r="568" spans="4:4" x14ac:dyDescent="0.3">
      <c r="D568" s="27"/>
    </row>
    <row r="569" spans="4:4" x14ac:dyDescent="0.3">
      <c r="D569" s="27"/>
    </row>
    <row r="570" spans="4:4" x14ac:dyDescent="0.3">
      <c r="D570" s="27"/>
    </row>
    <row r="571" spans="4:4" x14ac:dyDescent="0.3">
      <c r="D571" s="27"/>
    </row>
    <row r="572" spans="4:4" x14ac:dyDescent="0.3">
      <c r="D572" s="27"/>
    </row>
    <row r="573" spans="4:4" x14ac:dyDescent="0.3">
      <c r="D573" s="27"/>
    </row>
    <row r="574" spans="4:4" x14ac:dyDescent="0.3">
      <c r="D574" s="27"/>
    </row>
    <row r="575" spans="4:4" x14ac:dyDescent="0.3">
      <c r="D575" s="27"/>
    </row>
    <row r="576" spans="4:4" x14ac:dyDescent="0.3">
      <c r="D576" s="27"/>
    </row>
    <row r="577" spans="4:4" x14ac:dyDescent="0.3">
      <c r="D577" s="27"/>
    </row>
    <row r="578" spans="4:4" x14ac:dyDescent="0.3">
      <c r="D578" s="27"/>
    </row>
    <row r="579" spans="4:4" x14ac:dyDescent="0.3">
      <c r="D579" s="27"/>
    </row>
    <row r="580" spans="4:4" x14ac:dyDescent="0.3">
      <c r="D580" s="27"/>
    </row>
    <row r="581" spans="4:4" x14ac:dyDescent="0.3">
      <c r="D581" s="27"/>
    </row>
    <row r="582" spans="4:4" x14ac:dyDescent="0.3">
      <c r="D582" s="27"/>
    </row>
    <row r="583" spans="4:4" x14ac:dyDescent="0.3">
      <c r="D583" s="27"/>
    </row>
    <row r="584" spans="4:4" x14ac:dyDescent="0.3">
      <c r="D584" s="27"/>
    </row>
    <row r="585" spans="4:4" x14ac:dyDescent="0.3">
      <c r="D585" s="27"/>
    </row>
    <row r="586" spans="4:4" x14ac:dyDescent="0.3">
      <c r="D586" s="27"/>
    </row>
    <row r="587" spans="4:4" x14ac:dyDescent="0.3">
      <c r="D587" s="27"/>
    </row>
    <row r="588" spans="4:4" x14ac:dyDescent="0.3">
      <c r="D588" s="27"/>
    </row>
    <row r="589" spans="4:4" x14ac:dyDescent="0.3">
      <c r="D589" s="27"/>
    </row>
    <row r="590" spans="4:4" x14ac:dyDescent="0.3">
      <c r="D590" s="27"/>
    </row>
    <row r="591" spans="4:4" x14ac:dyDescent="0.3">
      <c r="D591" s="27"/>
    </row>
    <row r="592" spans="4:4" x14ac:dyDescent="0.3">
      <c r="D592" s="27"/>
    </row>
    <row r="593" spans="4:4" x14ac:dyDescent="0.3">
      <c r="D593" s="27"/>
    </row>
    <row r="594" spans="4:4" x14ac:dyDescent="0.3">
      <c r="D594" s="27"/>
    </row>
    <row r="595" spans="4:4" x14ac:dyDescent="0.3">
      <c r="D595" s="27"/>
    </row>
    <row r="596" spans="4:4" x14ac:dyDescent="0.3">
      <c r="D596" s="27"/>
    </row>
    <row r="597" spans="4:4" x14ac:dyDescent="0.3">
      <c r="D597" s="27"/>
    </row>
    <row r="598" spans="4:4" x14ac:dyDescent="0.3">
      <c r="D598" s="27"/>
    </row>
    <row r="599" spans="4:4" x14ac:dyDescent="0.3">
      <c r="D599" s="27"/>
    </row>
    <row r="600" spans="4:4" x14ac:dyDescent="0.3">
      <c r="D600" s="27"/>
    </row>
    <row r="601" spans="4:4" x14ac:dyDescent="0.3">
      <c r="D601" s="27"/>
    </row>
    <row r="602" spans="4:4" x14ac:dyDescent="0.3">
      <c r="D602" s="27"/>
    </row>
    <row r="603" spans="4:4" x14ac:dyDescent="0.3">
      <c r="D603" s="27"/>
    </row>
    <row r="604" spans="4:4" x14ac:dyDescent="0.3">
      <c r="D604" s="27"/>
    </row>
    <row r="605" spans="4:4" x14ac:dyDescent="0.3">
      <c r="D605" s="27"/>
    </row>
    <row r="606" spans="4:4" x14ac:dyDescent="0.3">
      <c r="D606" s="27"/>
    </row>
    <row r="607" spans="4:4" x14ac:dyDescent="0.3">
      <c r="D607" s="27"/>
    </row>
    <row r="608" spans="4:4" x14ac:dyDescent="0.3">
      <c r="D608" s="27"/>
    </row>
    <row r="609" spans="4:4" x14ac:dyDescent="0.3">
      <c r="D609" s="27"/>
    </row>
    <row r="610" spans="4:4" x14ac:dyDescent="0.3">
      <c r="D610" s="27"/>
    </row>
    <row r="611" spans="4:4" x14ac:dyDescent="0.3">
      <c r="D611" s="27"/>
    </row>
    <row r="612" spans="4:4" x14ac:dyDescent="0.3">
      <c r="D612" s="27"/>
    </row>
    <row r="613" spans="4:4" x14ac:dyDescent="0.3">
      <c r="D613" s="27"/>
    </row>
    <row r="614" spans="4:4" x14ac:dyDescent="0.3">
      <c r="D614" s="27"/>
    </row>
    <row r="615" spans="4:4" x14ac:dyDescent="0.3">
      <c r="D615" s="27"/>
    </row>
    <row r="616" spans="4:4" x14ac:dyDescent="0.3">
      <c r="D616" s="27"/>
    </row>
    <row r="617" spans="4:4" x14ac:dyDescent="0.3">
      <c r="D617" s="27"/>
    </row>
    <row r="618" spans="4:4" x14ac:dyDescent="0.3">
      <c r="D618" s="27"/>
    </row>
    <row r="619" spans="4:4" x14ac:dyDescent="0.3">
      <c r="D619" s="27"/>
    </row>
    <row r="620" spans="4:4" x14ac:dyDescent="0.3">
      <c r="D620" s="27"/>
    </row>
    <row r="621" spans="4:4" x14ac:dyDescent="0.3">
      <c r="D621" s="27"/>
    </row>
    <row r="622" spans="4:4" x14ac:dyDescent="0.3">
      <c r="D622" s="27"/>
    </row>
    <row r="623" spans="4:4" x14ac:dyDescent="0.3">
      <c r="D623" s="27"/>
    </row>
    <row r="624" spans="4:4" x14ac:dyDescent="0.3">
      <c r="D624" s="27"/>
    </row>
    <row r="625" spans="4:4" x14ac:dyDescent="0.3">
      <c r="D625" s="27"/>
    </row>
    <row r="626" spans="4:4" x14ac:dyDescent="0.3">
      <c r="D626" s="27"/>
    </row>
    <row r="627" spans="4:4" x14ac:dyDescent="0.3">
      <c r="D627" s="27"/>
    </row>
    <row r="628" spans="4:4" x14ac:dyDescent="0.3">
      <c r="D628" s="27"/>
    </row>
    <row r="629" spans="4:4" x14ac:dyDescent="0.3">
      <c r="D629" s="27"/>
    </row>
    <row r="630" spans="4:4" x14ac:dyDescent="0.3">
      <c r="D630" s="27"/>
    </row>
    <row r="631" spans="4:4" x14ac:dyDescent="0.3">
      <c r="D631" s="27"/>
    </row>
    <row r="632" spans="4:4" x14ac:dyDescent="0.3">
      <c r="D632" s="27"/>
    </row>
    <row r="633" spans="4:4" x14ac:dyDescent="0.3">
      <c r="D633" s="27"/>
    </row>
    <row r="634" spans="4:4" x14ac:dyDescent="0.3">
      <c r="D634" s="27"/>
    </row>
    <row r="635" spans="4:4" x14ac:dyDescent="0.3">
      <c r="D635" s="27"/>
    </row>
    <row r="636" spans="4:4" x14ac:dyDescent="0.3">
      <c r="D636" s="27"/>
    </row>
    <row r="637" spans="4:4" x14ac:dyDescent="0.3">
      <c r="D637" s="27"/>
    </row>
    <row r="638" spans="4:4" x14ac:dyDescent="0.3">
      <c r="D638" s="27"/>
    </row>
    <row r="639" spans="4:4" x14ac:dyDescent="0.3">
      <c r="D639" s="27"/>
    </row>
    <row r="640" spans="4:4" x14ac:dyDescent="0.3">
      <c r="D640" s="27"/>
    </row>
    <row r="641" spans="4:4" x14ac:dyDescent="0.3">
      <c r="D641" s="27"/>
    </row>
    <row r="642" spans="4:4" x14ac:dyDescent="0.3">
      <c r="D642" s="27"/>
    </row>
    <row r="643" spans="4:4" x14ac:dyDescent="0.3">
      <c r="D643" s="27"/>
    </row>
    <row r="644" spans="4:4" x14ac:dyDescent="0.3">
      <c r="D644" s="27"/>
    </row>
    <row r="645" spans="4:4" x14ac:dyDescent="0.3">
      <c r="D645" s="27"/>
    </row>
    <row r="646" spans="4:4" x14ac:dyDescent="0.3">
      <c r="D646" s="27"/>
    </row>
    <row r="647" spans="4:4" x14ac:dyDescent="0.3">
      <c r="D647" s="27"/>
    </row>
    <row r="648" spans="4:4" x14ac:dyDescent="0.3">
      <c r="D648" s="27"/>
    </row>
    <row r="649" spans="4:4" x14ac:dyDescent="0.3">
      <c r="D649" s="27"/>
    </row>
    <row r="650" spans="4:4" x14ac:dyDescent="0.3">
      <c r="D650" s="27"/>
    </row>
    <row r="651" spans="4:4" x14ac:dyDescent="0.3">
      <c r="D651" s="27"/>
    </row>
    <row r="652" spans="4:4" x14ac:dyDescent="0.3">
      <c r="D652" s="27"/>
    </row>
    <row r="653" spans="4:4" x14ac:dyDescent="0.3">
      <c r="D653" s="27"/>
    </row>
    <row r="654" spans="4:4" x14ac:dyDescent="0.3">
      <c r="D654" s="27"/>
    </row>
    <row r="655" spans="4:4" x14ac:dyDescent="0.3">
      <c r="D655" s="27"/>
    </row>
    <row r="656" spans="4:4" x14ac:dyDescent="0.3">
      <c r="D656" s="27"/>
    </row>
    <row r="657" spans="4:4" x14ac:dyDescent="0.3">
      <c r="D657" s="27"/>
    </row>
    <row r="658" spans="4:4" x14ac:dyDescent="0.3">
      <c r="D658" s="27"/>
    </row>
    <row r="659" spans="4:4" x14ac:dyDescent="0.3">
      <c r="D659" s="27"/>
    </row>
    <row r="660" spans="4:4" x14ac:dyDescent="0.3">
      <c r="D660" s="27"/>
    </row>
    <row r="661" spans="4:4" x14ac:dyDescent="0.3">
      <c r="D661" s="27"/>
    </row>
    <row r="662" spans="4:4" x14ac:dyDescent="0.3">
      <c r="D662" s="27"/>
    </row>
    <row r="663" spans="4:4" x14ac:dyDescent="0.3">
      <c r="D663" s="27"/>
    </row>
    <row r="664" spans="4:4" x14ac:dyDescent="0.3">
      <c r="D664" s="27"/>
    </row>
    <row r="665" spans="4:4" x14ac:dyDescent="0.3">
      <c r="D665" s="27"/>
    </row>
    <row r="666" spans="4:4" x14ac:dyDescent="0.3">
      <c r="D666" s="27"/>
    </row>
    <row r="667" spans="4:4" x14ac:dyDescent="0.3">
      <c r="D667" s="27"/>
    </row>
    <row r="668" spans="4:4" x14ac:dyDescent="0.3">
      <c r="D668" s="27"/>
    </row>
    <row r="669" spans="4:4" x14ac:dyDescent="0.3">
      <c r="D669" s="27"/>
    </row>
    <row r="670" spans="4:4" x14ac:dyDescent="0.3">
      <c r="D670" s="27"/>
    </row>
    <row r="671" spans="4:4" x14ac:dyDescent="0.3">
      <c r="D671" s="27"/>
    </row>
    <row r="672" spans="4:4" x14ac:dyDescent="0.3">
      <c r="D672" s="27"/>
    </row>
    <row r="673" spans="4:4" x14ac:dyDescent="0.3">
      <c r="D673" s="27"/>
    </row>
    <row r="674" spans="4:4" x14ac:dyDescent="0.3">
      <c r="D674" s="27"/>
    </row>
    <row r="675" spans="4:4" x14ac:dyDescent="0.3">
      <c r="D675" s="27"/>
    </row>
    <row r="676" spans="4:4" x14ac:dyDescent="0.3">
      <c r="D676" s="27"/>
    </row>
    <row r="677" spans="4:4" x14ac:dyDescent="0.3">
      <c r="D677" s="27"/>
    </row>
    <row r="678" spans="4:4" x14ac:dyDescent="0.3">
      <c r="D678" s="27"/>
    </row>
    <row r="679" spans="4:4" x14ac:dyDescent="0.3">
      <c r="D679" s="27"/>
    </row>
    <row r="680" spans="4:4" x14ac:dyDescent="0.3">
      <c r="D680" s="27"/>
    </row>
    <row r="681" spans="4:4" x14ac:dyDescent="0.3">
      <c r="D681" s="27"/>
    </row>
    <row r="682" spans="4:4" x14ac:dyDescent="0.3">
      <c r="D682" s="27"/>
    </row>
    <row r="683" spans="4:4" x14ac:dyDescent="0.3">
      <c r="D683" s="27"/>
    </row>
    <row r="684" spans="4:4" x14ac:dyDescent="0.3">
      <c r="D684" s="27"/>
    </row>
    <row r="685" spans="4:4" x14ac:dyDescent="0.3">
      <c r="D685" s="27"/>
    </row>
    <row r="686" spans="4:4" x14ac:dyDescent="0.3">
      <c r="D686" s="27"/>
    </row>
    <row r="687" spans="4:4" x14ac:dyDescent="0.3">
      <c r="D687" s="27"/>
    </row>
    <row r="688" spans="4:4" x14ac:dyDescent="0.3">
      <c r="D688" s="27"/>
    </row>
    <row r="689" spans="4:4" x14ac:dyDescent="0.3">
      <c r="D689" s="27"/>
    </row>
    <row r="690" spans="4:4" x14ac:dyDescent="0.3">
      <c r="D690" s="27"/>
    </row>
    <row r="691" spans="4:4" x14ac:dyDescent="0.3">
      <c r="D691" s="27"/>
    </row>
    <row r="692" spans="4:4" x14ac:dyDescent="0.3">
      <c r="D692" s="27"/>
    </row>
    <row r="693" spans="4:4" x14ac:dyDescent="0.3">
      <c r="D693" s="27"/>
    </row>
    <row r="694" spans="4:4" x14ac:dyDescent="0.3">
      <c r="D694" s="27"/>
    </row>
    <row r="695" spans="4:4" x14ac:dyDescent="0.3">
      <c r="D695" s="27"/>
    </row>
    <row r="696" spans="4:4" x14ac:dyDescent="0.3">
      <c r="D696" s="27"/>
    </row>
    <row r="697" spans="4:4" x14ac:dyDescent="0.3">
      <c r="D697" s="27"/>
    </row>
    <row r="698" spans="4:4" x14ac:dyDescent="0.3">
      <c r="D698" s="27"/>
    </row>
    <row r="699" spans="4:4" x14ac:dyDescent="0.3">
      <c r="D699" s="27"/>
    </row>
    <row r="700" spans="4:4" x14ac:dyDescent="0.3">
      <c r="D700" s="27"/>
    </row>
    <row r="701" spans="4:4" x14ac:dyDescent="0.3">
      <c r="D701" s="27"/>
    </row>
    <row r="702" spans="4:4" x14ac:dyDescent="0.3">
      <c r="D702" s="27"/>
    </row>
    <row r="703" spans="4:4" x14ac:dyDescent="0.3">
      <c r="D703" s="27"/>
    </row>
    <row r="704" spans="4:4" x14ac:dyDescent="0.3">
      <c r="D704" s="27"/>
    </row>
    <row r="705" spans="4:4" x14ac:dyDescent="0.3">
      <c r="D705" s="27"/>
    </row>
    <row r="706" spans="4:4" x14ac:dyDescent="0.3">
      <c r="D706" s="27"/>
    </row>
    <row r="707" spans="4:4" x14ac:dyDescent="0.3">
      <c r="D707" s="27"/>
    </row>
    <row r="708" spans="4:4" x14ac:dyDescent="0.3">
      <c r="D708" s="27"/>
    </row>
    <row r="709" spans="4:4" x14ac:dyDescent="0.3">
      <c r="D709" s="27"/>
    </row>
    <row r="710" spans="4:4" x14ac:dyDescent="0.3">
      <c r="D710" s="27"/>
    </row>
    <row r="711" spans="4:4" x14ac:dyDescent="0.3">
      <c r="D711" s="27"/>
    </row>
    <row r="712" spans="4:4" x14ac:dyDescent="0.3">
      <c r="D712" s="27"/>
    </row>
    <row r="713" spans="4:4" x14ac:dyDescent="0.3">
      <c r="D713" s="27"/>
    </row>
    <row r="714" spans="4:4" x14ac:dyDescent="0.3">
      <c r="D714" s="27"/>
    </row>
    <row r="715" spans="4:4" x14ac:dyDescent="0.3">
      <c r="D715" s="27"/>
    </row>
    <row r="716" spans="4:4" x14ac:dyDescent="0.3">
      <c r="D716" s="27"/>
    </row>
    <row r="717" spans="4:4" x14ac:dyDescent="0.3">
      <c r="D717" s="27"/>
    </row>
    <row r="718" spans="4:4" x14ac:dyDescent="0.3">
      <c r="D718" s="27"/>
    </row>
    <row r="719" spans="4:4" x14ac:dyDescent="0.3">
      <c r="D719" s="27"/>
    </row>
    <row r="720" spans="4:4" x14ac:dyDescent="0.3">
      <c r="D720" s="27"/>
    </row>
    <row r="721" spans="4:4" x14ac:dyDescent="0.3">
      <c r="D721" s="27"/>
    </row>
    <row r="722" spans="4:4" x14ac:dyDescent="0.3">
      <c r="D722" s="27"/>
    </row>
    <row r="723" spans="4:4" x14ac:dyDescent="0.3">
      <c r="D723" s="27"/>
    </row>
    <row r="724" spans="4:4" x14ac:dyDescent="0.3">
      <c r="D724" s="27"/>
    </row>
    <row r="725" spans="4:4" x14ac:dyDescent="0.3">
      <c r="D725" s="27"/>
    </row>
    <row r="726" spans="4:4" x14ac:dyDescent="0.3">
      <c r="D726" s="27"/>
    </row>
    <row r="727" spans="4:4" x14ac:dyDescent="0.3">
      <c r="D727" s="27"/>
    </row>
    <row r="728" spans="4:4" x14ac:dyDescent="0.3">
      <c r="D728" s="27"/>
    </row>
    <row r="729" spans="4:4" x14ac:dyDescent="0.3">
      <c r="D729" s="27"/>
    </row>
    <row r="730" spans="4:4" x14ac:dyDescent="0.3">
      <c r="D730" s="27"/>
    </row>
    <row r="731" spans="4:4" x14ac:dyDescent="0.3">
      <c r="D731" s="27"/>
    </row>
    <row r="732" spans="4:4" x14ac:dyDescent="0.3">
      <c r="D732" s="27"/>
    </row>
    <row r="733" spans="4:4" x14ac:dyDescent="0.3">
      <c r="D733" s="27"/>
    </row>
    <row r="734" spans="4:4" x14ac:dyDescent="0.3">
      <c r="D734" s="27"/>
    </row>
    <row r="735" spans="4:4" x14ac:dyDescent="0.3">
      <c r="D735" s="27"/>
    </row>
    <row r="736" spans="4:4" x14ac:dyDescent="0.3">
      <c r="D736" s="27"/>
    </row>
    <row r="737" spans="4:4" x14ac:dyDescent="0.3">
      <c r="D737" s="27"/>
    </row>
    <row r="738" spans="4:4" x14ac:dyDescent="0.3">
      <c r="D738" s="27"/>
    </row>
    <row r="739" spans="4:4" x14ac:dyDescent="0.3">
      <c r="D739" s="27"/>
    </row>
    <row r="740" spans="4:4" x14ac:dyDescent="0.3">
      <c r="D740" s="27"/>
    </row>
    <row r="741" spans="4:4" x14ac:dyDescent="0.3">
      <c r="D741" s="27"/>
    </row>
    <row r="742" spans="4:4" x14ac:dyDescent="0.3">
      <c r="D742" s="27"/>
    </row>
    <row r="743" spans="4:4" x14ac:dyDescent="0.3">
      <c r="D743" s="27"/>
    </row>
    <row r="744" spans="4:4" x14ac:dyDescent="0.3">
      <c r="D744" s="27"/>
    </row>
    <row r="745" spans="4:4" x14ac:dyDescent="0.3">
      <c r="D745" s="27"/>
    </row>
    <row r="746" spans="4:4" x14ac:dyDescent="0.3">
      <c r="D746" s="27"/>
    </row>
    <row r="747" spans="4:4" x14ac:dyDescent="0.3">
      <c r="D747" s="27"/>
    </row>
    <row r="748" spans="4:4" x14ac:dyDescent="0.3">
      <c r="D748" s="27"/>
    </row>
    <row r="749" spans="4:4" x14ac:dyDescent="0.3">
      <c r="D749" s="27"/>
    </row>
    <row r="750" spans="4:4" x14ac:dyDescent="0.3">
      <c r="D750" s="27"/>
    </row>
    <row r="751" spans="4:4" x14ac:dyDescent="0.3">
      <c r="D751" s="27"/>
    </row>
    <row r="752" spans="4:4" x14ac:dyDescent="0.3">
      <c r="D752" s="27"/>
    </row>
    <row r="753" spans="4:4" x14ac:dyDescent="0.3">
      <c r="D753" s="27"/>
    </row>
    <row r="754" spans="4:4" x14ac:dyDescent="0.3">
      <c r="D754" s="27"/>
    </row>
    <row r="755" spans="4:4" x14ac:dyDescent="0.3">
      <c r="D755" s="27"/>
    </row>
    <row r="756" spans="4:4" x14ac:dyDescent="0.3">
      <c r="D756" s="27"/>
    </row>
    <row r="757" spans="4:4" x14ac:dyDescent="0.3">
      <c r="D757" s="27"/>
    </row>
    <row r="758" spans="4:4" x14ac:dyDescent="0.3">
      <c r="D758" s="27"/>
    </row>
    <row r="759" spans="4:4" x14ac:dyDescent="0.3">
      <c r="D759" s="27"/>
    </row>
    <row r="760" spans="4:4" x14ac:dyDescent="0.3">
      <c r="D760" s="27"/>
    </row>
    <row r="761" spans="4:4" x14ac:dyDescent="0.3">
      <c r="D761" s="27"/>
    </row>
    <row r="762" spans="4:4" x14ac:dyDescent="0.3">
      <c r="D762" s="27"/>
    </row>
    <row r="763" spans="4:4" x14ac:dyDescent="0.3">
      <c r="D763" s="27"/>
    </row>
    <row r="764" spans="4:4" x14ac:dyDescent="0.3">
      <c r="D764" s="27"/>
    </row>
    <row r="765" spans="4:4" x14ac:dyDescent="0.3">
      <c r="D765" s="27"/>
    </row>
    <row r="766" spans="4:4" x14ac:dyDescent="0.3">
      <c r="D766" s="27"/>
    </row>
    <row r="767" spans="4:4" x14ac:dyDescent="0.3">
      <c r="D767" s="27"/>
    </row>
    <row r="768" spans="4:4" x14ac:dyDescent="0.3">
      <c r="D768" s="27"/>
    </row>
    <row r="769" spans="4:4" x14ac:dyDescent="0.3">
      <c r="D769" s="27"/>
    </row>
    <row r="770" spans="4:4" x14ac:dyDescent="0.3">
      <c r="D770" s="27"/>
    </row>
    <row r="771" spans="4:4" x14ac:dyDescent="0.3">
      <c r="D771" s="27"/>
    </row>
    <row r="772" spans="4:4" x14ac:dyDescent="0.3">
      <c r="D772" s="27"/>
    </row>
    <row r="773" spans="4:4" x14ac:dyDescent="0.3">
      <c r="D773" s="27"/>
    </row>
    <row r="774" spans="4:4" x14ac:dyDescent="0.3">
      <c r="D774" s="27"/>
    </row>
    <row r="775" spans="4:4" x14ac:dyDescent="0.3">
      <c r="D775" s="27"/>
    </row>
    <row r="776" spans="4:4" x14ac:dyDescent="0.3">
      <c r="D776" s="27"/>
    </row>
    <row r="777" spans="4:4" x14ac:dyDescent="0.3">
      <c r="D777" s="27"/>
    </row>
    <row r="778" spans="4:4" x14ac:dyDescent="0.3">
      <c r="D778" s="27"/>
    </row>
    <row r="779" spans="4:4" x14ac:dyDescent="0.3">
      <c r="D779" s="27"/>
    </row>
    <row r="780" spans="4:4" x14ac:dyDescent="0.3">
      <c r="D780" s="27"/>
    </row>
    <row r="781" spans="4:4" x14ac:dyDescent="0.3">
      <c r="D781" s="27"/>
    </row>
    <row r="782" spans="4:4" x14ac:dyDescent="0.3">
      <c r="D782" s="27"/>
    </row>
    <row r="783" spans="4:4" x14ac:dyDescent="0.3">
      <c r="D783" s="27"/>
    </row>
    <row r="784" spans="4:4" x14ac:dyDescent="0.3">
      <c r="D784" s="27"/>
    </row>
    <row r="785" spans="4:4" x14ac:dyDescent="0.3">
      <c r="D785" s="27"/>
    </row>
    <row r="786" spans="4:4" x14ac:dyDescent="0.3">
      <c r="D786" s="27"/>
    </row>
    <row r="787" spans="4:4" x14ac:dyDescent="0.3">
      <c r="D787" s="27"/>
    </row>
    <row r="788" spans="4:4" x14ac:dyDescent="0.3">
      <c r="D788" s="27"/>
    </row>
    <row r="789" spans="4:4" x14ac:dyDescent="0.3">
      <c r="D789" s="27"/>
    </row>
    <row r="790" spans="4:4" x14ac:dyDescent="0.3">
      <c r="D790" s="27"/>
    </row>
    <row r="791" spans="4:4" x14ac:dyDescent="0.3">
      <c r="D791" s="27"/>
    </row>
    <row r="792" spans="4:4" x14ac:dyDescent="0.3">
      <c r="D792" s="27"/>
    </row>
    <row r="793" spans="4:4" x14ac:dyDescent="0.3">
      <c r="D793" s="27"/>
    </row>
    <row r="794" spans="4:4" x14ac:dyDescent="0.3">
      <c r="D794" s="27"/>
    </row>
    <row r="795" spans="4:4" x14ac:dyDescent="0.3">
      <c r="D795" s="27"/>
    </row>
    <row r="796" spans="4:4" x14ac:dyDescent="0.3">
      <c r="D796" s="27"/>
    </row>
    <row r="797" spans="4:4" x14ac:dyDescent="0.3">
      <c r="D797" s="27"/>
    </row>
    <row r="798" spans="4:4" x14ac:dyDescent="0.3">
      <c r="D798" s="27"/>
    </row>
    <row r="799" spans="4:4" x14ac:dyDescent="0.3">
      <c r="D799" s="27"/>
    </row>
    <row r="800" spans="4:4" x14ac:dyDescent="0.3">
      <c r="D800" s="27"/>
    </row>
    <row r="801" spans="4:4" x14ac:dyDescent="0.3">
      <c r="D801" s="27"/>
    </row>
    <row r="802" spans="4:4" x14ac:dyDescent="0.3">
      <c r="D802" s="27"/>
    </row>
    <row r="803" spans="4:4" x14ac:dyDescent="0.3">
      <c r="D803" s="27"/>
    </row>
    <row r="804" spans="4:4" x14ac:dyDescent="0.3">
      <c r="D804" s="27"/>
    </row>
    <row r="805" spans="4:4" x14ac:dyDescent="0.3">
      <c r="D805" s="27"/>
    </row>
    <row r="806" spans="4:4" x14ac:dyDescent="0.3">
      <c r="D806" s="27"/>
    </row>
    <row r="807" spans="4:4" x14ac:dyDescent="0.3">
      <c r="D807" s="27"/>
    </row>
    <row r="808" spans="4:4" x14ac:dyDescent="0.3">
      <c r="D808" s="27"/>
    </row>
    <row r="809" spans="4:4" x14ac:dyDescent="0.3">
      <c r="D809" s="27"/>
    </row>
    <row r="810" spans="4:4" x14ac:dyDescent="0.3">
      <c r="D810" s="27"/>
    </row>
    <row r="811" spans="4:4" x14ac:dyDescent="0.3">
      <c r="D811" s="27"/>
    </row>
    <row r="812" spans="4:4" x14ac:dyDescent="0.3">
      <c r="D812" s="27"/>
    </row>
    <row r="813" spans="4:4" x14ac:dyDescent="0.3">
      <c r="D813" s="27"/>
    </row>
    <row r="814" spans="4:4" x14ac:dyDescent="0.3">
      <c r="D814" s="27"/>
    </row>
    <row r="815" spans="4:4" x14ac:dyDescent="0.3">
      <c r="D815" s="27"/>
    </row>
    <row r="816" spans="4:4" x14ac:dyDescent="0.3">
      <c r="D816" s="27"/>
    </row>
    <row r="817" spans="4:4" x14ac:dyDescent="0.3">
      <c r="D817" s="27"/>
    </row>
    <row r="818" spans="4:4" x14ac:dyDescent="0.3">
      <c r="D818" s="27"/>
    </row>
    <row r="819" spans="4:4" x14ac:dyDescent="0.3">
      <c r="D819" s="27"/>
    </row>
    <row r="820" spans="4:4" x14ac:dyDescent="0.3">
      <c r="D820" s="27"/>
    </row>
    <row r="821" spans="4:4" x14ac:dyDescent="0.3">
      <c r="D821" s="27"/>
    </row>
    <row r="822" spans="4:4" x14ac:dyDescent="0.3">
      <c r="D822" s="27"/>
    </row>
    <row r="823" spans="4:4" x14ac:dyDescent="0.3">
      <c r="D823" s="27"/>
    </row>
    <row r="824" spans="4:4" x14ac:dyDescent="0.3">
      <c r="D824" s="27"/>
    </row>
    <row r="825" spans="4:4" x14ac:dyDescent="0.3">
      <c r="D825" s="27"/>
    </row>
    <row r="826" spans="4:4" x14ac:dyDescent="0.3">
      <c r="D826" s="27"/>
    </row>
    <row r="827" spans="4:4" x14ac:dyDescent="0.3">
      <c r="D827" s="27"/>
    </row>
    <row r="828" spans="4:4" x14ac:dyDescent="0.3">
      <c r="D828" s="27"/>
    </row>
    <row r="829" spans="4:4" x14ac:dyDescent="0.3">
      <c r="D829" s="27"/>
    </row>
    <row r="830" spans="4:4" x14ac:dyDescent="0.3">
      <c r="D830" s="27"/>
    </row>
    <row r="831" spans="4:4" x14ac:dyDescent="0.3">
      <c r="D831" s="27"/>
    </row>
    <row r="832" spans="4:4" x14ac:dyDescent="0.3">
      <c r="D832" s="27"/>
    </row>
    <row r="833" spans="4:4" x14ac:dyDescent="0.3">
      <c r="D833" s="27"/>
    </row>
    <row r="834" spans="4:4" x14ac:dyDescent="0.3">
      <c r="D834" s="27"/>
    </row>
    <row r="835" spans="4:4" x14ac:dyDescent="0.3">
      <c r="D835" s="27"/>
    </row>
    <row r="836" spans="4:4" x14ac:dyDescent="0.3">
      <c r="D836" s="27"/>
    </row>
    <row r="837" spans="4:4" x14ac:dyDescent="0.3">
      <c r="D837" s="27"/>
    </row>
    <row r="838" spans="4:4" x14ac:dyDescent="0.3">
      <c r="D838" s="27"/>
    </row>
    <row r="839" spans="4:4" x14ac:dyDescent="0.3">
      <c r="D839" s="27"/>
    </row>
    <row r="840" spans="4:4" x14ac:dyDescent="0.3">
      <c r="D840" s="27"/>
    </row>
    <row r="841" spans="4:4" x14ac:dyDescent="0.3">
      <c r="D841" s="27"/>
    </row>
    <row r="842" spans="4:4" x14ac:dyDescent="0.3">
      <c r="D842" s="27"/>
    </row>
    <row r="843" spans="4:4" x14ac:dyDescent="0.3">
      <c r="D843" s="27"/>
    </row>
    <row r="844" spans="4:4" x14ac:dyDescent="0.3">
      <c r="D844" s="27"/>
    </row>
    <row r="845" spans="4:4" x14ac:dyDescent="0.3">
      <c r="D845" s="27"/>
    </row>
    <row r="846" spans="4:4" x14ac:dyDescent="0.3">
      <c r="D846" s="27"/>
    </row>
    <row r="847" spans="4:4" x14ac:dyDescent="0.3">
      <c r="D847" s="27"/>
    </row>
    <row r="848" spans="4:4" x14ac:dyDescent="0.3">
      <c r="D848" s="27"/>
    </row>
    <row r="849" spans="4:4" x14ac:dyDescent="0.3">
      <c r="D849" s="27"/>
    </row>
    <row r="850" spans="4:4" x14ac:dyDescent="0.3">
      <c r="D850" s="27"/>
    </row>
    <row r="851" spans="4:4" x14ac:dyDescent="0.3">
      <c r="D851" s="27"/>
    </row>
    <row r="852" spans="4:4" x14ac:dyDescent="0.3">
      <c r="D852" s="27"/>
    </row>
    <row r="853" spans="4:4" x14ac:dyDescent="0.3">
      <c r="D853" s="27"/>
    </row>
    <row r="854" spans="4:4" x14ac:dyDescent="0.3">
      <c r="D854" s="27"/>
    </row>
    <row r="855" spans="4:4" x14ac:dyDescent="0.3">
      <c r="D855" s="27"/>
    </row>
    <row r="856" spans="4:4" x14ac:dyDescent="0.3">
      <c r="D856" s="27"/>
    </row>
    <row r="857" spans="4:4" x14ac:dyDescent="0.3">
      <c r="D857" s="27"/>
    </row>
    <row r="858" spans="4:4" x14ac:dyDescent="0.3">
      <c r="D858" s="27"/>
    </row>
    <row r="859" spans="4:4" x14ac:dyDescent="0.3">
      <c r="D859" s="27"/>
    </row>
    <row r="860" spans="4:4" x14ac:dyDescent="0.3">
      <c r="D860" s="27"/>
    </row>
    <row r="861" spans="4:4" x14ac:dyDescent="0.3">
      <c r="D861" s="27"/>
    </row>
    <row r="862" spans="4:4" x14ac:dyDescent="0.3">
      <c r="D862" s="27"/>
    </row>
    <row r="863" spans="4:4" x14ac:dyDescent="0.3">
      <c r="D863" s="27"/>
    </row>
    <row r="864" spans="4:4" x14ac:dyDescent="0.3">
      <c r="D864" s="27"/>
    </row>
    <row r="865" spans="4:4" x14ac:dyDescent="0.3">
      <c r="D865" s="27"/>
    </row>
    <row r="866" spans="4:4" x14ac:dyDescent="0.3">
      <c r="D866" s="27"/>
    </row>
    <row r="867" spans="4:4" x14ac:dyDescent="0.3">
      <c r="D867" s="27"/>
    </row>
    <row r="868" spans="4:4" x14ac:dyDescent="0.3">
      <c r="D868" s="27"/>
    </row>
    <row r="869" spans="4:4" x14ac:dyDescent="0.3">
      <c r="D869" s="27"/>
    </row>
    <row r="870" spans="4:4" x14ac:dyDescent="0.3">
      <c r="D870" s="27"/>
    </row>
    <row r="871" spans="4:4" x14ac:dyDescent="0.3">
      <c r="D871" s="27"/>
    </row>
    <row r="872" spans="4:4" x14ac:dyDescent="0.3">
      <c r="D872" s="27"/>
    </row>
    <row r="873" spans="4:4" x14ac:dyDescent="0.3">
      <c r="D873" s="27"/>
    </row>
    <row r="874" spans="4:4" x14ac:dyDescent="0.3">
      <c r="D874" s="27"/>
    </row>
    <row r="875" spans="4:4" x14ac:dyDescent="0.3">
      <c r="D875" s="27"/>
    </row>
    <row r="876" spans="4:4" x14ac:dyDescent="0.3">
      <c r="D876" s="27"/>
    </row>
    <row r="877" spans="4:4" x14ac:dyDescent="0.3">
      <c r="D877" s="27"/>
    </row>
    <row r="878" spans="4:4" x14ac:dyDescent="0.3">
      <c r="D878" s="27"/>
    </row>
    <row r="879" spans="4:4" x14ac:dyDescent="0.3">
      <c r="D879" s="27"/>
    </row>
    <row r="880" spans="4:4" x14ac:dyDescent="0.3">
      <c r="D880" s="27"/>
    </row>
    <row r="881" spans="4:4" x14ac:dyDescent="0.3">
      <c r="D881" s="27"/>
    </row>
    <row r="882" spans="4:4" x14ac:dyDescent="0.3">
      <c r="D882" s="27"/>
    </row>
    <row r="883" spans="4:4" x14ac:dyDescent="0.3">
      <c r="D883" s="27"/>
    </row>
    <row r="884" spans="4:4" x14ac:dyDescent="0.3">
      <c r="D884" s="27"/>
    </row>
    <row r="885" spans="4:4" x14ac:dyDescent="0.3">
      <c r="D885" s="27"/>
    </row>
    <row r="886" spans="4:4" x14ac:dyDescent="0.3">
      <c r="D886" s="27"/>
    </row>
    <row r="887" spans="4:4" x14ac:dyDescent="0.3">
      <c r="D887" s="27"/>
    </row>
    <row r="888" spans="4:4" x14ac:dyDescent="0.3">
      <c r="D888" s="27"/>
    </row>
    <row r="889" spans="4:4" x14ac:dyDescent="0.3">
      <c r="D889" s="27"/>
    </row>
    <row r="890" spans="4:4" x14ac:dyDescent="0.3">
      <c r="D890" s="27"/>
    </row>
    <row r="891" spans="4:4" x14ac:dyDescent="0.3">
      <c r="D891" s="27"/>
    </row>
    <row r="892" spans="4:4" x14ac:dyDescent="0.3">
      <c r="D892" s="27"/>
    </row>
    <row r="893" spans="4:4" x14ac:dyDescent="0.3">
      <c r="D893" s="27"/>
    </row>
    <row r="894" spans="4:4" x14ac:dyDescent="0.3">
      <c r="D894" s="27"/>
    </row>
    <row r="895" spans="4:4" x14ac:dyDescent="0.3">
      <c r="D895" s="27"/>
    </row>
    <row r="896" spans="4:4" x14ac:dyDescent="0.3">
      <c r="D896" s="27"/>
    </row>
    <row r="897" spans="4:4" x14ac:dyDescent="0.3">
      <c r="D897" s="27"/>
    </row>
    <row r="898" spans="4:4" x14ac:dyDescent="0.3">
      <c r="D898" s="27"/>
    </row>
    <row r="899" spans="4:4" x14ac:dyDescent="0.3">
      <c r="D899" s="27"/>
    </row>
    <row r="900" spans="4:4" x14ac:dyDescent="0.3">
      <c r="D900" s="27"/>
    </row>
    <row r="901" spans="4:4" x14ac:dyDescent="0.3">
      <c r="D901" s="27"/>
    </row>
    <row r="902" spans="4:4" x14ac:dyDescent="0.3">
      <c r="D902" s="27"/>
    </row>
    <row r="903" spans="4:4" x14ac:dyDescent="0.3">
      <c r="D903" s="27"/>
    </row>
    <row r="904" spans="4:4" x14ac:dyDescent="0.3">
      <c r="D904" s="27"/>
    </row>
    <row r="905" spans="4:4" x14ac:dyDescent="0.3">
      <c r="D905" s="27"/>
    </row>
    <row r="906" spans="4:4" x14ac:dyDescent="0.3">
      <c r="D906" s="27"/>
    </row>
    <row r="907" spans="4:4" x14ac:dyDescent="0.3">
      <c r="D907" s="27"/>
    </row>
    <row r="908" spans="4:4" x14ac:dyDescent="0.3">
      <c r="D908" s="27"/>
    </row>
    <row r="909" spans="4:4" x14ac:dyDescent="0.3">
      <c r="D909" s="27"/>
    </row>
    <row r="910" spans="4:4" x14ac:dyDescent="0.3">
      <c r="D910" s="27"/>
    </row>
    <row r="911" spans="4:4" x14ac:dyDescent="0.3">
      <c r="D911" s="27"/>
    </row>
    <row r="912" spans="4:4" x14ac:dyDescent="0.3">
      <c r="D912" s="27"/>
    </row>
    <row r="913" spans="4:4" x14ac:dyDescent="0.3">
      <c r="D913" s="27"/>
    </row>
    <row r="914" spans="4:4" x14ac:dyDescent="0.3">
      <c r="D914" s="27"/>
    </row>
    <row r="915" spans="4:4" x14ac:dyDescent="0.3">
      <c r="D915" s="27"/>
    </row>
    <row r="916" spans="4:4" x14ac:dyDescent="0.3">
      <c r="D916" s="27"/>
    </row>
    <row r="917" spans="4:4" x14ac:dyDescent="0.3">
      <c r="D917" s="27"/>
    </row>
    <row r="918" spans="4:4" x14ac:dyDescent="0.3">
      <c r="D918" s="27"/>
    </row>
    <row r="919" spans="4:4" x14ac:dyDescent="0.3">
      <c r="D919" s="27"/>
    </row>
    <row r="920" spans="4:4" x14ac:dyDescent="0.3">
      <c r="D920" s="27"/>
    </row>
    <row r="921" spans="4:4" x14ac:dyDescent="0.3">
      <c r="D921" s="27"/>
    </row>
    <row r="922" spans="4:4" x14ac:dyDescent="0.3">
      <c r="D922" s="27"/>
    </row>
    <row r="923" spans="4:4" x14ac:dyDescent="0.3">
      <c r="D923" s="27"/>
    </row>
    <row r="924" spans="4:4" x14ac:dyDescent="0.3">
      <c r="D924" s="27"/>
    </row>
    <row r="925" spans="4:4" x14ac:dyDescent="0.3">
      <c r="D925" s="27"/>
    </row>
    <row r="926" spans="4:4" x14ac:dyDescent="0.3">
      <c r="D926" s="27"/>
    </row>
    <row r="927" spans="4:4" x14ac:dyDescent="0.3">
      <c r="D927" s="27"/>
    </row>
    <row r="928" spans="4:4" x14ac:dyDescent="0.3">
      <c r="D928" s="27"/>
    </row>
    <row r="929" spans="4:4" x14ac:dyDescent="0.3">
      <c r="D929" s="27"/>
    </row>
    <row r="930" spans="4:4" x14ac:dyDescent="0.3">
      <c r="D930" s="27"/>
    </row>
    <row r="931" spans="4:4" x14ac:dyDescent="0.3">
      <c r="D931" s="27"/>
    </row>
    <row r="932" spans="4:4" x14ac:dyDescent="0.3">
      <c r="D932" s="27"/>
    </row>
    <row r="933" spans="4:4" x14ac:dyDescent="0.3">
      <c r="D933" s="27"/>
    </row>
    <row r="934" spans="4:4" x14ac:dyDescent="0.3">
      <c r="D934" s="27"/>
    </row>
    <row r="935" spans="4:4" x14ac:dyDescent="0.3">
      <c r="D935" s="27"/>
    </row>
    <row r="936" spans="4:4" x14ac:dyDescent="0.3">
      <c r="D936" s="27"/>
    </row>
    <row r="937" spans="4:4" x14ac:dyDescent="0.3">
      <c r="D937" s="27"/>
    </row>
    <row r="938" spans="4:4" x14ac:dyDescent="0.3">
      <c r="D938" s="27"/>
    </row>
    <row r="939" spans="4:4" x14ac:dyDescent="0.3">
      <c r="D939" s="27"/>
    </row>
    <row r="940" spans="4:4" x14ac:dyDescent="0.3">
      <c r="D940" s="27"/>
    </row>
    <row r="941" spans="4:4" x14ac:dyDescent="0.3">
      <c r="D941" s="27"/>
    </row>
    <row r="942" spans="4:4" x14ac:dyDescent="0.3">
      <c r="D942" s="27"/>
    </row>
    <row r="943" spans="4:4" x14ac:dyDescent="0.3">
      <c r="D943" s="27"/>
    </row>
    <row r="944" spans="4:4" x14ac:dyDescent="0.3">
      <c r="D944" s="27"/>
    </row>
    <row r="945" spans="4:4" x14ac:dyDescent="0.3">
      <c r="D945" s="27"/>
    </row>
    <row r="946" spans="4:4" x14ac:dyDescent="0.3">
      <c r="D946" s="27"/>
    </row>
    <row r="947" spans="4:4" x14ac:dyDescent="0.3">
      <c r="D947" s="27"/>
    </row>
    <row r="948" spans="4:4" x14ac:dyDescent="0.3">
      <c r="D948" s="27"/>
    </row>
    <row r="949" spans="4:4" x14ac:dyDescent="0.3">
      <c r="D949" s="27"/>
    </row>
    <row r="950" spans="4:4" x14ac:dyDescent="0.3">
      <c r="D950" s="27"/>
    </row>
    <row r="951" spans="4:4" x14ac:dyDescent="0.3">
      <c r="D951" s="27"/>
    </row>
    <row r="952" spans="4:4" x14ac:dyDescent="0.3">
      <c r="D952" s="27"/>
    </row>
    <row r="953" spans="4:4" x14ac:dyDescent="0.3">
      <c r="D953" s="27"/>
    </row>
    <row r="954" spans="4:4" x14ac:dyDescent="0.3">
      <c r="D954" s="27"/>
    </row>
    <row r="955" spans="4:4" x14ac:dyDescent="0.3">
      <c r="D955" s="27"/>
    </row>
    <row r="956" spans="4:4" x14ac:dyDescent="0.3">
      <c r="D956" s="27"/>
    </row>
    <row r="957" spans="4:4" x14ac:dyDescent="0.3">
      <c r="D957" s="27"/>
    </row>
    <row r="958" spans="4:4" x14ac:dyDescent="0.3">
      <c r="D958" s="27"/>
    </row>
    <row r="959" spans="4:4" x14ac:dyDescent="0.3">
      <c r="D959" s="27"/>
    </row>
    <row r="960" spans="4:4" x14ac:dyDescent="0.3">
      <c r="D960" s="27"/>
    </row>
    <row r="961" spans="4:4" x14ac:dyDescent="0.3">
      <c r="D961" s="27"/>
    </row>
    <row r="962" spans="4:4" x14ac:dyDescent="0.3">
      <c r="D962" s="27"/>
    </row>
    <row r="963" spans="4:4" x14ac:dyDescent="0.3">
      <c r="D963" s="27"/>
    </row>
    <row r="964" spans="4:4" x14ac:dyDescent="0.3">
      <c r="D964" s="27"/>
    </row>
    <row r="965" spans="4:4" x14ac:dyDescent="0.3">
      <c r="D965" s="27"/>
    </row>
    <row r="966" spans="4:4" x14ac:dyDescent="0.3">
      <c r="D966" s="27"/>
    </row>
    <row r="967" spans="4:4" x14ac:dyDescent="0.3">
      <c r="D967" s="27"/>
    </row>
    <row r="968" spans="4:4" x14ac:dyDescent="0.3">
      <c r="D968" s="27"/>
    </row>
    <row r="969" spans="4:4" x14ac:dyDescent="0.3">
      <c r="D969" s="27"/>
    </row>
    <row r="970" spans="4:4" x14ac:dyDescent="0.3">
      <c r="D970" s="27"/>
    </row>
    <row r="971" spans="4:4" x14ac:dyDescent="0.3">
      <c r="D971" s="27"/>
    </row>
    <row r="972" spans="4:4" x14ac:dyDescent="0.3">
      <c r="D972" s="27"/>
    </row>
    <row r="973" spans="4:4" x14ac:dyDescent="0.3">
      <c r="D973" s="27"/>
    </row>
    <row r="974" spans="4:4" x14ac:dyDescent="0.3">
      <c r="D974" s="27"/>
    </row>
    <row r="975" spans="4:4" x14ac:dyDescent="0.3">
      <c r="D975" s="27"/>
    </row>
    <row r="976" spans="4:4" x14ac:dyDescent="0.3">
      <c r="D976" s="27"/>
    </row>
    <row r="977" spans="4:4" x14ac:dyDescent="0.3">
      <c r="D977" s="27"/>
    </row>
    <row r="978" spans="4:4" x14ac:dyDescent="0.3">
      <c r="D978" s="27"/>
    </row>
    <row r="979" spans="4:4" x14ac:dyDescent="0.3">
      <c r="D979" s="27"/>
    </row>
    <row r="980" spans="4:4" x14ac:dyDescent="0.3">
      <c r="D980" s="27"/>
    </row>
    <row r="981" spans="4:4" x14ac:dyDescent="0.3">
      <c r="D981" s="27"/>
    </row>
    <row r="982" spans="4:4" x14ac:dyDescent="0.3">
      <c r="D982" s="27"/>
    </row>
    <row r="983" spans="4:4" x14ac:dyDescent="0.3">
      <c r="D983" s="27"/>
    </row>
    <row r="984" spans="4:4" x14ac:dyDescent="0.3">
      <c r="D984" s="27"/>
    </row>
    <row r="985" spans="4:4" x14ac:dyDescent="0.3">
      <c r="D985" s="27"/>
    </row>
    <row r="986" spans="4:4" x14ac:dyDescent="0.3">
      <c r="D986" s="27"/>
    </row>
    <row r="987" spans="4:4" x14ac:dyDescent="0.3">
      <c r="D987" s="27"/>
    </row>
    <row r="988" spans="4:4" x14ac:dyDescent="0.3">
      <c r="D988" s="27"/>
    </row>
    <row r="989" spans="4:4" x14ac:dyDescent="0.3">
      <c r="D989" s="27"/>
    </row>
    <row r="990" spans="4:4" x14ac:dyDescent="0.3">
      <c r="D990" s="27"/>
    </row>
    <row r="991" spans="4:4" x14ac:dyDescent="0.3">
      <c r="D991" s="27"/>
    </row>
    <row r="992" spans="4:4" x14ac:dyDescent="0.3">
      <c r="D992" s="27"/>
    </row>
    <row r="993" spans="4:4" x14ac:dyDescent="0.3">
      <c r="D993" s="27"/>
    </row>
    <row r="994" spans="4:4" x14ac:dyDescent="0.3">
      <c r="D994" s="27"/>
    </row>
    <row r="995" spans="4:4" x14ac:dyDescent="0.3">
      <c r="D995" s="27"/>
    </row>
    <row r="996" spans="4:4" x14ac:dyDescent="0.3">
      <c r="D996" s="27"/>
    </row>
    <row r="997" spans="4:4" x14ac:dyDescent="0.3">
      <c r="D997" s="27"/>
    </row>
    <row r="998" spans="4:4" x14ac:dyDescent="0.3">
      <c r="D998" s="27"/>
    </row>
    <row r="999" spans="4:4" x14ac:dyDescent="0.3">
      <c r="D999" s="27"/>
    </row>
    <row r="1000" spans="4:4" x14ac:dyDescent="0.3">
      <c r="D1000" s="27"/>
    </row>
    <row r="1001" spans="4:4" x14ac:dyDescent="0.3">
      <c r="D1001" s="27"/>
    </row>
    <row r="1002" spans="4:4" x14ac:dyDescent="0.3">
      <c r="D1002" s="27"/>
    </row>
    <row r="1003" spans="4:4" x14ac:dyDescent="0.3">
      <c r="D1003" s="27"/>
    </row>
    <row r="1004" spans="4:4" x14ac:dyDescent="0.3">
      <c r="D1004" s="27"/>
    </row>
    <row r="1005" spans="4:4" x14ac:dyDescent="0.3">
      <c r="D1005" s="27"/>
    </row>
    <row r="1006" spans="4:4" x14ac:dyDescent="0.3">
      <c r="D1006" s="27"/>
    </row>
    <row r="1007" spans="4:4" x14ac:dyDescent="0.3">
      <c r="D1007" s="27"/>
    </row>
    <row r="1008" spans="4:4" x14ac:dyDescent="0.3">
      <c r="D1008" s="27"/>
    </row>
    <row r="1009" spans="4:4" x14ac:dyDescent="0.3">
      <c r="D1009" s="27"/>
    </row>
    <row r="1010" spans="4:4" x14ac:dyDescent="0.3">
      <c r="D1010" s="27"/>
    </row>
    <row r="1011" spans="4:4" x14ac:dyDescent="0.3">
      <c r="D1011" s="27"/>
    </row>
    <row r="1012" spans="4:4" x14ac:dyDescent="0.3">
      <c r="D1012" s="27"/>
    </row>
    <row r="1013" spans="4:4" x14ac:dyDescent="0.3">
      <c r="D1013" s="27"/>
    </row>
    <row r="1014" spans="4:4" x14ac:dyDescent="0.3">
      <c r="D1014" s="27"/>
    </row>
    <row r="1015" spans="4:4" x14ac:dyDescent="0.3">
      <c r="D1015" s="27"/>
    </row>
    <row r="1016" spans="4:4" x14ac:dyDescent="0.3">
      <c r="D1016" s="27"/>
    </row>
    <row r="1017" spans="4:4" x14ac:dyDescent="0.3">
      <c r="D1017" s="27"/>
    </row>
    <row r="1018" spans="4:4" x14ac:dyDescent="0.3">
      <c r="D1018" s="27"/>
    </row>
    <row r="1019" spans="4:4" x14ac:dyDescent="0.3">
      <c r="D1019" s="27"/>
    </row>
    <row r="1020" spans="4:4" x14ac:dyDescent="0.3">
      <c r="D1020" s="27"/>
    </row>
    <row r="1021" spans="4:4" x14ac:dyDescent="0.3">
      <c r="D1021" s="27"/>
    </row>
    <row r="1022" spans="4:4" x14ac:dyDescent="0.3">
      <c r="D1022" s="27"/>
    </row>
    <row r="1023" spans="4:4" x14ac:dyDescent="0.3">
      <c r="D1023" s="27"/>
    </row>
    <row r="1024" spans="4:4" x14ac:dyDescent="0.3">
      <c r="D1024" s="27"/>
    </row>
    <row r="1025" spans="4:4" x14ac:dyDescent="0.3">
      <c r="D1025" s="27"/>
    </row>
    <row r="1026" spans="4:4" x14ac:dyDescent="0.3">
      <c r="D1026" s="27"/>
    </row>
    <row r="1027" spans="4:4" x14ac:dyDescent="0.3">
      <c r="D1027" s="27"/>
    </row>
    <row r="1028" spans="4:4" x14ac:dyDescent="0.3">
      <c r="D1028" s="27"/>
    </row>
    <row r="1029" spans="4:4" x14ac:dyDescent="0.3">
      <c r="D1029" s="27"/>
    </row>
    <row r="1030" spans="4:4" x14ac:dyDescent="0.3">
      <c r="D1030" s="27"/>
    </row>
    <row r="1031" spans="4:4" x14ac:dyDescent="0.3">
      <c r="D1031" s="27"/>
    </row>
    <row r="1032" spans="4:4" x14ac:dyDescent="0.3">
      <c r="D1032" s="27"/>
    </row>
    <row r="1033" spans="4:4" x14ac:dyDescent="0.3">
      <c r="D1033" s="27"/>
    </row>
    <row r="1034" spans="4:4" x14ac:dyDescent="0.3">
      <c r="D1034" s="27"/>
    </row>
    <row r="1035" spans="4:4" x14ac:dyDescent="0.3">
      <c r="D1035" s="27"/>
    </row>
    <row r="1036" spans="4:4" x14ac:dyDescent="0.3">
      <c r="D1036" s="27"/>
    </row>
    <row r="1037" spans="4:4" x14ac:dyDescent="0.3">
      <c r="D1037" s="27"/>
    </row>
    <row r="1038" spans="4:4" x14ac:dyDescent="0.3">
      <c r="D1038" s="27"/>
    </row>
    <row r="1039" spans="4:4" x14ac:dyDescent="0.3">
      <c r="D1039" s="27"/>
    </row>
    <row r="1040" spans="4:4" x14ac:dyDescent="0.3">
      <c r="D1040" s="27"/>
    </row>
    <row r="1041" spans="4:4" x14ac:dyDescent="0.3">
      <c r="D1041" s="27"/>
    </row>
    <row r="1042" spans="4:4" x14ac:dyDescent="0.3">
      <c r="D1042" s="27"/>
    </row>
    <row r="1043" spans="4:4" x14ac:dyDescent="0.3">
      <c r="D1043" s="27"/>
    </row>
    <row r="1044" spans="4:4" x14ac:dyDescent="0.3">
      <c r="D1044" s="27"/>
    </row>
    <row r="1045" spans="4:4" x14ac:dyDescent="0.3">
      <c r="D1045" s="27"/>
    </row>
    <row r="1046" spans="4:4" x14ac:dyDescent="0.3">
      <c r="D1046" s="27"/>
    </row>
    <row r="1047" spans="4:4" x14ac:dyDescent="0.3">
      <c r="D1047" s="27"/>
    </row>
    <row r="1048" spans="4:4" x14ac:dyDescent="0.3">
      <c r="D1048" s="27"/>
    </row>
    <row r="1049" spans="4:4" x14ac:dyDescent="0.3">
      <c r="D1049" s="27"/>
    </row>
    <row r="1050" spans="4:4" x14ac:dyDescent="0.3">
      <c r="D1050" s="27"/>
    </row>
    <row r="1051" spans="4:4" x14ac:dyDescent="0.3">
      <c r="D1051" s="27"/>
    </row>
    <row r="1052" spans="4:4" x14ac:dyDescent="0.3">
      <c r="D1052" s="27"/>
    </row>
    <row r="1053" spans="4:4" x14ac:dyDescent="0.3">
      <c r="D1053" s="27"/>
    </row>
    <row r="1054" spans="4:4" x14ac:dyDescent="0.3">
      <c r="D1054" s="27"/>
    </row>
    <row r="1055" spans="4:4" x14ac:dyDescent="0.3">
      <c r="D1055" s="27"/>
    </row>
    <row r="1056" spans="4:4" x14ac:dyDescent="0.3">
      <c r="D1056" s="27"/>
    </row>
    <row r="1057" spans="4:4" x14ac:dyDescent="0.3">
      <c r="D1057" s="27"/>
    </row>
    <row r="1058" spans="4:4" x14ac:dyDescent="0.3">
      <c r="D1058" s="27"/>
    </row>
    <row r="1059" spans="4:4" x14ac:dyDescent="0.3">
      <c r="D1059" s="27"/>
    </row>
    <row r="1060" spans="4:4" x14ac:dyDescent="0.3">
      <c r="D1060" s="27"/>
    </row>
    <row r="1061" spans="4:4" x14ac:dyDescent="0.3">
      <c r="D1061" s="27"/>
    </row>
    <row r="1062" spans="4:4" x14ac:dyDescent="0.3">
      <c r="D1062" s="27"/>
    </row>
    <row r="1063" spans="4:4" x14ac:dyDescent="0.3">
      <c r="D1063" s="27"/>
    </row>
    <row r="1064" spans="4:4" x14ac:dyDescent="0.3">
      <c r="D1064" s="27"/>
    </row>
    <row r="1065" spans="4:4" x14ac:dyDescent="0.3">
      <c r="D1065" s="27"/>
    </row>
    <row r="1066" spans="4:4" x14ac:dyDescent="0.3">
      <c r="D1066" s="27"/>
    </row>
    <row r="1067" spans="4:4" x14ac:dyDescent="0.3">
      <c r="D1067" s="27"/>
    </row>
    <row r="1068" spans="4:4" x14ac:dyDescent="0.3">
      <c r="D1068" s="27"/>
    </row>
    <row r="1069" spans="4:4" x14ac:dyDescent="0.3">
      <c r="D1069" s="27"/>
    </row>
    <row r="1070" spans="4:4" x14ac:dyDescent="0.3">
      <c r="D1070" s="27"/>
    </row>
    <row r="1071" spans="4:4" x14ac:dyDescent="0.3">
      <c r="D1071" s="27"/>
    </row>
    <row r="1072" spans="4:4" x14ac:dyDescent="0.3">
      <c r="D1072" s="27"/>
    </row>
    <row r="1073" spans="4:4" x14ac:dyDescent="0.3">
      <c r="D1073" s="27"/>
    </row>
    <row r="1074" spans="4:4" x14ac:dyDescent="0.3">
      <c r="D1074" s="27"/>
    </row>
    <row r="1075" spans="4:4" x14ac:dyDescent="0.3">
      <c r="D1075" s="27"/>
    </row>
    <row r="1076" spans="4:4" x14ac:dyDescent="0.3">
      <c r="D1076" s="27"/>
    </row>
    <row r="1077" spans="4:4" x14ac:dyDescent="0.3">
      <c r="D1077" s="27"/>
    </row>
    <row r="1078" spans="4:4" x14ac:dyDescent="0.3">
      <c r="D1078" s="27"/>
    </row>
    <row r="1079" spans="4:4" x14ac:dyDescent="0.3">
      <c r="D1079" s="27"/>
    </row>
    <row r="1080" spans="4:4" x14ac:dyDescent="0.3">
      <c r="D1080" s="27"/>
    </row>
    <row r="1081" spans="4:4" x14ac:dyDescent="0.3">
      <c r="D1081" s="27"/>
    </row>
    <row r="1082" spans="4:4" x14ac:dyDescent="0.3">
      <c r="D1082" s="27"/>
    </row>
    <row r="1083" spans="4:4" x14ac:dyDescent="0.3">
      <c r="D1083" s="27"/>
    </row>
    <row r="1084" spans="4:4" x14ac:dyDescent="0.3">
      <c r="D1084" s="27"/>
    </row>
    <row r="1085" spans="4:4" x14ac:dyDescent="0.3">
      <c r="D1085" s="27"/>
    </row>
    <row r="1086" spans="4:4" x14ac:dyDescent="0.3">
      <c r="D1086" s="27"/>
    </row>
    <row r="1087" spans="4:4" x14ac:dyDescent="0.3">
      <c r="D1087" s="27"/>
    </row>
    <row r="1088" spans="4:4" x14ac:dyDescent="0.3">
      <c r="D1088" s="27"/>
    </row>
    <row r="1089" spans="4:4" x14ac:dyDescent="0.3">
      <c r="D1089" s="27"/>
    </row>
    <row r="1090" spans="4:4" x14ac:dyDescent="0.3">
      <c r="D1090" s="27"/>
    </row>
    <row r="1091" spans="4:4" x14ac:dyDescent="0.3">
      <c r="D1091" s="27"/>
    </row>
    <row r="1092" spans="4:4" x14ac:dyDescent="0.3">
      <c r="D1092" s="27"/>
    </row>
    <row r="1093" spans="4:4" x14ac:dyDescent="0.3">
      <c r="D1093" s="27"/>
    </row>
    <row r="1094" spans="4:4" x14ac:dyDescent="0.3">
      <c r="D1094" s="27"/>
    </row>
    <row r="1095" spans="4:4" x14ac:dyDescent="0.3">
      <c r="D1095" s="27"/>
    </row>
    <row r="1096" spans="4:4" x14ac:dyDescent="0.3">
      <c r="D1096" s="27"/>
    </row>
    <row r="1097" spans="4:4" x14ac:dyDescent="0.3">
      <c r="D1097" s="27"/>
    </row>
    <row r="1098" spans="4:4" x14ac:dyDescent="0.3">
      <c r="D1098" s="27"/>
    </row>
    <row r="1099" spans="4:4" x14ac:dyDescent="0.3">
      <c r="D1099" s="27"/>
    </row>
    <row r="1100" spans="4:4" x14ac:dyDescent="0.3">
      <c r="D1100" s="27"/>
    </row>
    <row r="1101" spans="4:4" x14ac:dyDescent="0.3">
      <c r="D1101" s="27"/>
    </row>
    <row r="1102" spans="4:4" x14ac:dyDescent="0.3">
      <c r="D1102" s="27"/>
    </row>
    <row r="1103" spans="4:4" x14ac:dyDescent="0.3">
      <c r="D1103" s="27"/>
    </row>
    <row r="1104" spans="4:4" x14ac:dyDescent="0.3">
      <c r="D1104" s="27"/>
    </row>
    <row r="1105" spans="4:4" x14ac:dyDescent="0.3">
      <c r="D1105" s="27"/>
    </row>
    <row r="1106" spans="4:4" x14ac:dyDescent="0.3">
      <c r="D1106" s="27"/>
    </row>
    <row r="1107" spans="4:4" x14ac:dyDescent="0.3">
      <c r="D1107" s="27"/>
    </row>
    <row r="1108" spans="4:4" x14ac:dyDescent="0.3">
      <c r="D1108" s="27"/>
    </row>
    <row r="1109" spans="4:4" x14ac:dyDescent="0.3">
      <c r="D1109" s="27"/>
    </row>
    <row r="1110" spans="4:4" x14ac:dyDescent="0.3">
      <c r="D1110" s="27"/>
    </row>
    <row r="1111" spans="4:4" x14ac:dyDescent="0.3">
      <c r="D1111" s="27"/>
    </row>
    <row r="1112" spans="4:4" x14ac:dyDescent="0.3">
      <c r="D1112" s="27"/>
    </row>
    <row r="1113" spans="4:4" x14ac:dyDescent="0.3">
      <c r="D1113" s="27"/>
    </row>
    <row r="1114" spans="4:4" x14ac:dyDescent="0.3">
      <c r="D1114" s="27"/>
    </row>
    <row r="1115" spans="4:4" x14ac:dyDescent="0.3">
      <c r="D1115" s="27"/>
    </row>
    <row r="1116" spans="4:4" x14ac:dyDescent="0.3">
      <c r="D1116" s="27"/>
    </row>
    <row r="1117" spans="4:4" x14ac:dyDescent="0.3">
      <c r="D1117" s="27"/>
    </row>
    <row r="1118" spans="4:4" x14ac:dyDescent="0.3">
      <c r="D1118" s="27"/>
    </row>
    <row r="1119" spans="4:4" x14ac:dyDescent="0.3">
      <c r="D1119" s="27"/>
    </row>
    <row r="1120" spans="4:4" x14ac:dyDescent="0.3">
      <c r="D1120" s="27"/>
    </row>
    <row r="1121" spans="4:4" x14ac:dyDescent="0.3">
      <c r="D1121" s="27"/>
    </row>
    <row r="1122" spans="4:4" x14ac:dyDescent="0.3">
      <c r="D1122" s="27"/>
    </row>
    <row r="1123" spans="4:4" x14ac:dyDescent="0.3">
      <c r="D1123" s="27"/>
    </row>
    <row r="1124" spans="4:4" x14ac:dyDescent="0.3">
      <c r="D1124" s="27"/>
    </row>
    <row r="1125" spans="4:4" x14ac:dyDescent="0.3">
      <c r="D1125" s="27"/>
    </row>
    <row r="1126" spans="4:4" x14ac:dyDescent="0.3">
      <c r="D1126" s="27"/>
    </row>
    <row r="1127" spans="4:4" x14ac:dyDescent="0.3">
      <c r="D1127" s="27"/>
    </row>
    <row r="1128" spans="4:4" x14ac:dyDescent="0.3">
      <c r="D1128" s="27"/>
    </row>
    <row r="1129" spans="4:4" x14ac:dyDescent="0.3">
      <c r="D1129" s="27"/>
    </row>
    <row r="1130" spans="4:4" x14ac:dyDescent="0.3">
      <c r="D1130" s="27"/>
    </row>
    <row r="1131" spans="4:4" x14ac:dyDescent="0.3">
      <c r="D1131" s="27"/>
    </row>
    <row r="1132" spans="4:4" x14ac:dyDescent="0.3">
      <c r="D1132" s="27"/>
    </row>
    <row r="1133" spans="4:4" x14ac:dyDescent="0.3">
      <c r="D1133" s="27"/>
    </row>
    <row r="1134" spans="4:4" x14ac:dyDescent="0.3">
      <c r="D1134" s="27"/>
    </row>
    <row r="1135" spans="4:4" x14ac:dyDescent="0.3">
      <c r="D1135" s="27"/>
    </row>
    <row r="1136" spans="4:4" x14ac:dyDescent="0.3">
      <c r="D1136" s="27"/>
    </row>
    <row r="1137" spans="4:4" x14ac:dyDescent="0.3">
      <c r="D1137" s="27"/>
    </row>
    <row r="1138" spans="4:4" x14ac:dyDescent="0.3">
      <c r="D1138" s="27"/>
    </row>
    <row r="1139" spans="4:4" x14ac:dyDescent="0.3">
      <c r="D1139" s="27"/>
    </row>
    <row r="1140" spans="4:4" x14ac:dyDescent="0.3">
      <c r="D1140" s="27"/>
    </row>
    <row r="1141" spans="4:4" x14ac:dyDescent="0.3">
      <c r="D1141" s="27"/>
    </row>
    <row r="1142" spans="4:4" x14ac:dyDescent="0.3">
      <c r="D1142" s="27"/>
    </row>
    <row r="1143" spans="4:4" x14ac:dyDescent="0.3">
      <c r="D1143" s="27"/>
    </row>
    <row r="1144" spans="4:4" x14ac:dyDescent="0.3">
      <c r="D1144" s="27"/>
    </row>
    <row r="1145" spans="4:4" x14ac:dyDescent="0.3">
      <c r="D1145" s="27"/>
    </row>
    <row r="1146" spans="4:4" x14ac:dyDescent="0.3">
      <c r="D1146" s="27"/>
    </row>
    <row r="1147" spans="4:4" x14ac:dyDescent="0.3">
      <c r="D1147" s="27"/>
    </row>
    <row r="1148" spans="4:4" x14ac:dyDescent="0.3">
      <c r="D1148" s="27"/>
    </row>
    <row r="1149" spans="4:4" x14ac:dyDescent="0.3">
      <c r="D1149" s="27"/>
    </row>
    <row r="1150" spans="4:4" x14ac:dyDescent="0.3">
      <c r="D1150" s="27"/>
    </row>
    <row r="1151" spans="4:4" x14ac:dyDescent="0.3">
      <c r="D1151" s="27"/>
    </row>
    <row r="1152" spans="4:4" x14ac:dyDescent="0.3">
      <c r="D1152" s="27"/>
    </row>
    <row r="1153" spans="4:4" x14ac:dyDescent="0.3">
      <c r="D1153" s="27"/>
    </row>
    <row r="1154" spans="4:4" x14ac:dyDescent="0.3">
      <c r="D1154" s="27"/>
    </row>
    <row r="1155" spans="4:4" x14ac:dyDescent="0.3">
      <c r="D1155" s="27"/>
    </row>
    <row r="1156" spans="4:4" x14ac:dyDescent="0.3">
      <c r="D1156" s="27"/>
    </row>
    <row r="1157" spans="4:4" x14ac:dyDescent="0.3">
      <c r="D1157" s="27"/>
    </row>
    <row r="1158" spans="4:4" x14ac:dyDescent="0.3">
      <c r="D1158" s="27"/>
    </row>
    <row r="1159" spans="4:4" x14ac:dyDescent="0.3">
      <c r="D1159" s="27"/>
    </row>
    <row r="1160" spans="4:4" x14ac:dyDescent="0.3">
      <c r="D1160" s="27"/>
    </row>
    <row r="1161" spans="4:4" x14ac:dyDescent="0.3">
      <c r="D1161" s="27"/>
    </row>
    <row r="1162" spans="4:4" x14ac:dyDescent="0.3">
      <c r="D1162" s="27"/>
    </row>
    <row r="1163" spans="4:4" x14ac:dyDescent="0.3">
      <c r="D1163" s="27"/>
    </row>
    <row r="1164" spans="4:4" x14ac:dyDescent="0.3">
      <c r="D1164" s="27"/>
    </row>
    <row r="1165" spans="4:4" x14ac:dyDescent="0.3">
      <c r="D1165" s="27"/>
    </row>
    <row r="1166" spans="4:4" x14ac:dyDescent="0.3">
      <c r="D1166" s="27"/>
    </row>
    <row r="1167" spans="4:4" x14ac:dyDescent="0.3">
      <c r="D1167" s="27"/>
    </row>
    <row r="1168" spans="4:4" x14ac:dyDescent="0.3">
      <c r="D1168" s="27"/>
    </row>
    <row r="1169" spans="4:4" x14ac:dyDescent="0.3">
      <c r="D1169" s="27"/>
    </row>
    <row r="1170" spans="4:4" x14ac:dyDescent="0.3">
      <c r="D1170" s="27"/>
    </row>
    <row r="1171" spans="4:4" x14ac:dyDescent="0.3">
      <c r="D1171" s="27"/>
    </row>
    <row r="1172" spans="4:4" x14ac:dyDescent="0.3">
      <c r="D1172" s="27"/>
    </row>
    <row r="1173" spans="4:4" x14ac:dyDescent="0.3">
      <c r="D1173" s="27"/>
    </row>
    <row r="1174" spans="4:4" x14ac:dyDescent="0.3">
      <c r="D1174" s="27"/>
    </row>
    <row r="1175" spans="4:4" x14ac:dyDescent="0.3">
      <c r="D1175" s="27"/>
    </row>
    <row r="1176" spans="4:4" x14ac:dyDescent="0.3">
      <c r="D1176" s="27"/>
    </row>
    <row r="1177" spans="4:4" x14ac:dyDescent="0.3">
      <c r="D1177" s="27"/>
    </row>
    <row r="1178" spans="4:4" x14ac:dyDescent="0.3">
      <c r="D1178" s="27"/>
    </row>
    <row r="1179" spans="4:4" x14ac:dyDescent="0.3">
      <c r="D1179" s="27"/>
    </row>
    <row r="1180" spans="4:4" x14ac:dyDescent="0.3">
      <c r="D1180" s="27"/>
    </row>
    <row r="1181" spans="4:4" x14ac:dyDescent="0.3">
      <c r="D1181" s="27"/>
    </row>
    <row r="1182" spans="4:4" x14ac:dyDescent="0.3">
      <c r="D1182" s="27"/>
    </row>
    <row r="1183" spans="4:4" x14ac:dyDescent="0.3">
      <c r="D1183" s="27"/>
    </row>
    <row r="1184" spans="4:4" x14ac:dyDescent="0.3">
      <c r="D1184" s="27"/>
    </row>
    <row r="1185" spans="4:4" x14ac:dyDescent="0.3">
      <c r="D1185" s="27"/>
    </row>
    <row r="1186" spans="4:4" x14ac:dyDescent="0.3">
      <c r="D1186" s="27"/>
    </row>
    <row r="1187" spans="4:4" x14ac:dyDescent="0.3">
      <c r="D1187" s="27"/>
    </row>
    <row r="1188" spans="4:4" x14ac:dyDescent="0.3">
      <c r="D1188" s="27"/>
    </row>
    <row r="1189" spans="4:4" x14ac:dyDescent="0.3">
      <c r="D1189" s="27"/>
    </row>
    <row r="1190" spans="4:4" x14ac:dyDescent="0.3">
      <c r="D1190" s="27"/>
    </row>
    <row r="1191" spans="4:4" x14ac:dyDescent="0.3">
      <c r="D1191" s="27"/>
    </row>
    <row r="1192" spans="4:4" x14ac:dyDescent="0.3">
      <c r="D1192" s="27"/>
    </row>
    <row r="1193" spans="4:4" x14ac:dyDescent="0.3">
      <c r="D1193" s="27"/>
    </row>
    <row r="1194" spans="4:4" x14ac:dyDescent="0.3">
      <c r="D1194" s="27"/>
    </row>
    <row r="1195" spans="4:4" x14ac:dyDescent="0.3">
      <c r="D1195" s="27"/>
    </row>
    <row r="1196" spans="4:4" x14ac:dyDescent="0.3">
      <c r="D1196" s="27"/>
    </row>
    <row r="1197" spans="4:4" x14ac:dyDescent="0.3">
      <c r="D1197" s="27"/>
    </row>
    <row r="1198" spans="4:4" x14ac:dyDescent="0.3">
      <c r="D1198" s="27"/>
    </row>
    <row r="1199" spans="4:4" x14ac:dyDescent="0.3">
      <c r="D1199" s="27"/>
    </row>
    <row r="1200" spans="4:4" x14ac:dyDescent="0.3">
      <c r="D1200" s="27"/>
    </row>
    <row r="1201" spans="4:4" x14ac:dyDescent="0.3">
      <c r="D1201" s="27"/>
    </row>
    <row r="1202" spans="4:4" x14ac:dyDescent="0.3">
      <c r="D1202" s="27"/>
    </row>
    <row r="1203" spans="4:4" x14ac:dyDescent="0.3">
      <c r="D1203" s="27"/>
    </row>
    <row r="1204" spans="4:4" x14ac:dyDescent="0.3">
      <c r="D1204" s="27"/>
    </row>
    <row r="1205" spans="4:4" x14ac:dyDescent="0.3">
      <c r="D1205" s="27"/>
    </row>
    <row r="1206" spans="4:4" x14ac:dyDescent="0.3">
      <c r="D1206" s="27"/>
    </row>
    <row r="1207" spans="4:4" x14ac:dyDescent="0.3">
      <c r="D1207" s="27"/>
    </row>
    <row r="1208" spans="4:4" x14ac:dyDescent="0.3">
      <c r="D1208" s="27"/>
    </row>
    <row r="1209" spans="4:4" x14ac:dyDescent="0.3">
      <c r="D1209" s="27"/>
    </row>
    <row r="1210" spans="4:4" x14ac:dyDescent="0.3">
      <c r="D1210" s="27"/>
    </row>
    <row r="1211" spans="4:4" x14ac:dyDescent="0.3">
      <c r="D1211" s="27"/>
    </row>
    <row r="1212" spans="4:4" x14ac:dyDescent="0.3">
      <c r="D1212" s="27"/>
    </row>
    <row r="1213" spans="4:4" x14ac:dyDescent="0.3">
      <c r="D1213" s="27"/>
    </row>
    <row r="1214" spans="4:4" x14ac:dyDescent="0.3">
      <c r="D1214" s="27"/>
    </row>
    <row r="1215" spans="4:4" x14ac:dyDescent="0.3">
      <c r="D1215" s="27"/>
    </row>
    <row r="1216" spans="4:4" x14ac:dyDescent="0.3">
      <c r="D1216" s="27"/>
    </row>
    <row r="1217" spans="4:4" x14ac:dyDescent="0.3">
      <c r="D1217" s="27"/>
    </row>
    <row r="1218" spans="4:4" x14ac:dyDescent="0.3">
      <c r="D1218" s="27"/>
    </row>
    <row r="1219" spans="4:4" x14ac:dyDescent="0.3">
      <c r="D1219" s="27"/>
    </row>
    <row r="1220" spans="4:4" x14ac:dyDescent="0.3">
      <c r="D1220" s="27"/>
    </row>
    <row r="1221" spans="4:4" x14ac:dyDescent="0.3">
      <c r="D1221" s="27"/>
    </row>
    <row r="1222" spans="4:4" x14ac:dyDescent="0.3">
      <c r="D1222" s="27"/>
    </row>
    <row r="1223" spans="4:4" x14ac:dyDescent="0.3">
      <c r="D1223" s="27"/>
    </row>
    <row r="1224" spans="4:4" x14ac:dyDescent="0.3">
      <c r="D1224" s="27"/>
    </row>
    <row r="1225" spans="4:4" x14ac:dyDescent="0.3">
      <c r="D1225" s="27"/>
    </row>
    <row r="1226" spans="4:4" x14ac:dyDescent="0.3">
      <c r="D1226" s="27"/>
    </row>
    <row r="1227" spans="4:4" x14ac:dyDescent="0.3">
      <c r="D1227" s="27"/>
    </row>
    <row r="1228" spans="4:4" x14ac:dyDescent="0.3">
      <c r="D1228" s="27"/>
    </row>
    <row r="1229" spans="4:4" x14ac:dyDescent="0.3">
      <c r="D1229" s="27"/>
    </row>
    <row r="1230" spans="4:4" x14ac:dyDescent="0.3">
      <c r="D1230" s="27"/>
    </row>
    <row r="1231" spans="4:4" x14ac:dyDescent="0.3">
      <c r="D1231" s="27"/>
    </row>
    <row r="1232" spans="4:4" x14ac:dyDescent="0.3">
      <c r="D1232" s="27"/>
    </row>
    <row r="1233" spans="4:4" x14ac:dyDescent="0.3">
      <c r="D1233" s="27"/>
    </row>
    <row r="1234" spans="4:4" x14ac:dyDescent="0.3">
      <c r="D1234" s="27"/>
    </row>
    <row r="1235" spans="4:4" x14ac:dyDescent="0.3">
      <c r="D1235" s="27"/>
    </row>
    <row r="1236" spans="4:4" x14ac:dyDescent="0.3">
      <c r="D1236" s="27"/>
    </row>
    <row r="1237" spans="4:4" x14ac:dyDescent="0.3">
      <c r="D1237" s="27"/>
    </row>
    <row r="1238" spans="4:4" x14ac:dyDescent="0.3">
      <c r="D1238" s="27"/>
    </row>
    <row r="1239" spans="4:4" x14ac:dyDescent="0.3">
      <c r="D1239" s="27"/>
    </row>
    <row r="1240" spans="4:4" x14ac:dyDescent="0.3">
      <c r="D1240" s="27"/>
    </row>
    <row r="1241" spans="4:4" x14ac:dyDescent="0.3">
      <c r="D1241" s="27"/>
    </row>
    <row r="1242" spans="4:4" x14ac:dyDescent="0.3">
      <c r="D1242" s="27"/>
    </row>
    <row r="1243" spans="4:4" x14ac:dyDescent="0.3">
      <c r="D1243" s="27"/>
    </row>
    <row r="1244" spans="4:4" x14ac:dyDescent="0.3">
      <c r="D1244" s="27"/>
    </row>
    <row r="1245" spans="4:4" x14ac:dyDescent="0.3">
      <c r="D1245" s="27"/>
    </row>
    <row r="1246" spans="4:4" x14ac:dyDescent="0.3">
      <c r="D1246" s="27"/>
    </row>
    <row r="1247" spans="4:4" x14ac:dyDescent="0.3">
      <c r="D1247" s="27"/>
    </row>
    <row r="1248" spans="4:4" x14ac:dyDescent="0.3">
      <c r="D1248" s="27"/>
    </row>
    <row r="1249" spans="4:4" x14ac:dyDescent="0.3">
      <c r="D1249" s="27"/>
    </row>
    <row r="1250" spans="4:4" x14ac:dyDescent="0.3">
      <c r="D1250" s="27"/>
    </row>
    <row r="1251" spans="4:4" x14ac:dyDescent="0.3">
      <c r="D1251" s="27"/>
    </row>
    <row r="1252" spans="4:4" x14ac:dyDescent="0.3">
      <c r="D1252" s="27"/>
    </row>
    <row r="1253" spans="4:4" x14ac:dyDescent="0.3">
      <c r="D1253" s="27"/>
    </row>
    <row r="1254" spans="4:4" x14ac:dyDescent="0.3">
      <c r="D1254" s="27"/>
    </row>
    <row r="1255" spans="4:4" x14ac:dyDescent="0.3">
      <c r="D1255" s="27"/>
    </row>
    <row r="1256" spans="4:4" x14ac:dyDescent="0.3">
      <c r="D1256" s="27"/>
    </row>
    <row r="1257" spans="4:4" x14ac:dyDescent="0.3">
      <c r="D1257" s="27"/>
    </row>
    <row r="1258" spans="4:4" x14ac:dyDescent="0.3">
      <c r="D1258" s="27"/>
    </row>
    <row r="1259" spans="4:4" x14ac:dyDescent="0.3">
      <c r="D1259" s="27"/>
    </row>
    <row r="1260" spans="4:4" x14ac:dyDescent="0.3">
      <c r="D1260" s="27"/>
    </row>
    <row r="1261" spans="4:4" x14ac:dyDescent="0.3">
      <c r="D1261" s="27"/>
    </row>
    <row r="1262" spans="4:4" x14ac:dyDescent="0.3">
      <c r="D1262" s="27"/>
    </row>
    <row r="1263" spans="4:4" x14ac:dyDescent="0.3">
      <c r="D1263" s="27"/>
    </row>
    <row r="1264" spans="4:4" x14ac:dyDescent="0.3">
      <c r="D1264" s="27"/>
    </row>
    <row r="1265" spans="4:4" x14ac:dyDescent="0.3">
      <c r="D1265" s="27"/>
    </row>
    <row r="1266" spans="4:4" x14ac:dyDescent="0.3">
      <c r="D1266" s="27"/>
    </row>
    <row r="1267" spans="4:4" x14ac:dyDescent="0.3">
      <c r="D1267" s="27"/>
    </row>
    <row r="1268" spans="4:4" x14ac:dyDescent="0.3">
      <c r="D1268" s="27"/>
    </row>
    <row r="1269" spans="4:4" x14ac:dyDescent="0.3">
      <c r="D1269" s="27"/>
    </row>
    <row r="1270" spans="4:4" x14ac:dyDescent="0.3">
      <c r="D1270" s="27"/>
    </row>
    <row r="1271" spans="4:4" x14ac:dyDescent="0.3">
      <c r="D1271" s="27"/>
    </row>
    <row r="1272" spans="4:4" x14ac:dyDescent="0.3">
      <c r="D1272" s="27"/>
    </row>
    <row r="1273" spans="4:4" x14ac:dyDescent="0.3">
      <c r="D1273" s="27"/>
    </row>
    <row r="1274" spans="4:4" x14ac:dyDescent="0.3">
      <c r="D1274" s="27"/>
    </row>
    <row r="1275" spans="4:4" x14ac:dyDescent="0.3">
      <c r="D1275" s="27"/>
    </row>
    <row r="1276" spans="4:4" x14ac:dyDescent="0.3">
      <c r="D1276" s="27"/>
    </row>
    <row r="1277" spans="4:4" x14ac:dyDescent="0.3">
      <c r="D1277" s="27"/>
    </row>
    <row r="1278" spans="4:4" x14ac:dyDescent="0.3">
      <c r="D1278" s="27"/>
    </row>
    <row r="1279" spans="4:4" x14ac:dyDescent="0.3">
      <c r="D1279" s="27"/>
    </row>
    <row r="1280" spans="4:4" x14ac:dyDescent="0.3">
      <c r="D1280" s="27"/>
    </row>
    <row r="1281" spans="4:4" x14ac:dyDescent="0.3">
      <c r="D1281" s="27"/>
    </row>
    <row r="1282" spans="4:4" x14ac:dyDescent="0.3">
      <c r="D1282" s="27"/>
    </row>
    <row r="1283" spans="4:4" x14ac:dyDescent="0.3">
      <c r="D1283" s="27"/>
    </row>
    <row r="1284" spans="4:4" x14ac:dyDescent="0.3">
      <c r="D1284" s="27"/>
    </row>
    <row r="1285" spans="4:4" x14ac:dyDescent="0.3">
      <c r="D1285" s="27"/>
    </row>
    <row r="1286" spans="4:4" x14ac:dyDescent="0.3">
      <c r="D1286" s="27"/>
    </row>
    <row r="1287" spans="4:4" x14ac:dyDescent="0.3">
      <c r="D1287" s="27"/>
    </row>
    <row r="1288" spans="4:4" x14ac:dyDescent="0.3">
      <c r="D1288" s="27"/>
    </row>
    <row r="1289" spans="4:4" x14ac:dyDescent="0.3">
      <c r="D1289" s="27"/>
    </row>
    <row r="1290" spans="4:4" x14ac:dyDescent="0.3">
      <c r="D1290" s="27"/>
    </row>
    <row r="1291" spans="4:4" x14ac:dyDescent="0.3">
      <c r="D1291" s="27"/>
    </row>
    <row r="1292" spans="4:4" x14ac:dyDescent="0.3">
      <c r="D1292" s="27"/>
    </row>
    <row r="1293" spans="4:4" x14ac:dyDescent="0.3">
      <c r="D1293" s="27"/>
    </row>
    <row r="1294" spans="4:4" x14ac:dyDescent="0.3">
      <c r="D1294" s="27"/>
    </row>
    <row r="1295" spans="4:4" x14ac:dyDescent="0.3">
      <c r="D1295" s="27"/>
    </row>
    <row r="1296" spans="4:4" x14ac:dyDescent="0.3">
      <c r="D1296" s="27"/>
    </row>
    <row r="1297" spans="4:4" x14ac:dyDescent="0.3">
      <c r="D1297" s="27"/>
    </row>
    <row r="1298" spans="4:4" x14ac:dyDescent="0.3">
      <c r="D1298" s="27"/>
    </row>
    <row r="1299" spans="4:4" x14ac:dyDescent="0.3">
      <c r="D1299" s="27"/>
    </row>
    <row r="1300" spans="4:4" x14ac:dyDescent="0.3">
      <c r="D1300" s="27"/>
    </row>
    <row r="1301" spans="4:4" x14ac:dyDescent="0.3">
      <c r="D1301" s="27"/>
    </row>
    <row r="1302" spans="4:4" x14ac:dyDescent="0.3">
      <c r="D1302" s="27"/>
    </row>
    <row r="1303" spans="4:4" x14ac:dyDescent="0.3">
      <c r="D1303" s="27"/>
    </row>
    <row r="1304" spans="4:4" x14ac:dyDescent="0.3">
      <c r="D1304" s="27"/>
    </row>
    <row r="1305" spans="4:4" x14ac:dyDescent="0.3">
      <c r="D1305" s="27"/>
    </row>
    <row r="1306" spans="4:4" x14ac:dyDescent="0.3">
      <c r="D1306" s="27"/>
    </row>
    <row r="1307" spans="4:4" x14ac:dyDescent="0.3">
      <c r="D1307" s="27"/>
    </row>
    <row r="1308" spans="4:4" x14ac:dyDescent="0.3">
      <c r="D1308" s="27"/>
    </row>
    <row r="1309" spans="4:4" x14ac:dyDescent="0.3">
      <c r="D1309" s="27"/>
    </row>
    <row r="1310" spans="4:4" x14ac:dyDescent="0.3">
      <c r="D1310" s="27"/>
    </row>
    <row r="1311" spans="4:4" x14ac:dyDescent="0.3">
      <c r="D1311" s="27"/>
    </row>
    <row r="1312" spans="4:4" x14ac:dyDescent="0.3">
      <c r="D1312" s="27"/>
    </row>
    <row r="1313" spans="4:4" x14ac:dyDescent="0.3">
      <c r="D1313" s="27"/>
    </row>
    <row r="1314" spans="4:4" x14ac:dyDescent="0.3">
      <c r="D1314" s="27"/>
    </row>
    <row r="1315" spans="4:4" x14ac:dyDescent="0.3">
      <c r="D1315" s="27"/>
    </row>
    <row r="1316" spans="4:4" x14ac:dyDescent="0.3">
      <c r="D1316" s="27"/>
    </row>
    <row r="1317" spans="4:4" x14ac:dyDescent="0.3">
      <c r="D1317" s="27"/>
    </row>
    <row r="1318" spans="4:4" x14ac:dyDescent="0.3">
      <c r="D1318" s="27"/>
    </row>
    <row r="1319" spans="4:4" x14ac:dyDescent="0.3">
      <c r="D1319" s="27"/>
    </row>
    <row r="1320" spans="4:4" x14ac:dyDescent="0.3">
      <c r="D1320" s="27"/>
    </row>
    <row r="1321" spans="4:4" x14ac:dyDescent="0.3">
      <c r="D1321" s="27"/>
    </row>
    <row r="1322" spans="4:4" x14ac:dyDescent="0.3">
      <c r="D1322" s="27"/>
    </row>
    <row r="1323" spans="4:4" x14ac:dyDescent="0.3">
      <c r="D1323" s="27"/>
    </row>
    <row r="1324" spans="4:4" x14ac:dyDescent="0.3">
      <c r="D1324" s="27"/>
    </row>
    <row r="1325" spans="4:4" x14ac:dyDescent="0.3">
      <c r="D1325" s="27"/>
    </row>
    <row r="1326" spans="4:4" x14ac:dyDescent="0.3">
      <c r="D1326" s="27"/>
    </row>
    <row r="1327" spans="4:4" x14ac:dyDescent="0.3">
      <c r="D1327" s="27"/>
    </row>
    <row r="1328" spans="4:4" x14ac:dyDescent="0.3">
      <c r="D1328" s="27"/>
    </row>
    <row r="1329" spans="4:4" x14ac:dyDescent="0.3">
      <c r="D1329" s="27"/>
    </row>
    <row r="1330" spans="4:4" x14ac:dyDescent="0.3">
      <c r="D1330" s="27"/>
    </row>
    <row r="1331" spans="4:4" x14ac:dyDescent="0.3">
      <c r="D1331" s="27"/>
    </row>
    <row r="1332" spans="4:4" x14ac:dyDescent="0.3">
      <c r="D1332" s="27"/>
    </row>
    <row r="1333" spans="4:4" x14ac:dyDescent="0.3">
      <c r="D1333" s="27"/>
    </row>
    <row r="1334" spans="4:4" x14ac:dyDescent="0.3">
      <c r="D1334" s="27"/>
    </row>
    <row r="1335" spans="4:4" x14ac:dyDescent="0.3">
      <c r="D1335" s="27"/>
    </row>
    <row r="1336" spans="4:4" x14ac:dyDescent="0.3">
      <c r="D1336" s="27"/>
    </row>
    <row r="1337" spans="4:4" x14ac:dyDescent="0.3">
      <c r="D1337" s="27"/>
    </row>
    <row r="1338" spans="4:4" x14ac:dyDescent="0.3">
      <c r="D1338" s="27"/>
    </row>
    <row r="1339" spans="4:4" x14ac:dyDescent="0.3">
      <c r="D1339" s="27"/>
    </row>
    <row r="1340" spans="4:4" x14ac:dyDescent="0.3">
      <c r="D1340" s="27"/>
    </row>
    <row r="1341" spans="4:4" x14ac:dyDescent="0.3">
      <c r="D1341" s="27"/>
    </row>
    <row r="1342" spans="4:4" x14ac:dyDescent="0.3">
      <c r="D1342" s="27"/>
    </row>
    <row r="1343" spans="4:4" x14ac:dyDescent="0.3">
      <c r="D1343" s="27"/>
    </row>
    <row r="1344" spans="4:4" x14ac:dyDescent="0.3">
      <c r="D1344" s="27"/>
    </row>
    <row r="1345" spans="4:4" x14ac:dyDescent="0.3">
      <c r="D1345" s="27"/>
    </row>
    <row r="1346" spans="4:4" x14ac:dyDescent="0.3">
      <c r="D1346" s="27"/>
    </row>
    <row r="1347" spans="4:4" x14ac:dyDescent="0.3">
      <c r="D1347" s="27"/>
    </row>
    <row r="1348" spans="4:4" x14ac:dyDescent="0.3">
      <c r="D1348" s="27"/>
    </row>
    <row r="1349" spans="4:4" x14ac:dyDescent="0.3">
      <c r="D1349" s="27"/>
    </row>
    <row r="1350" spans="4:4" x14ac:dyDescent="0.3">
      <c r="D1350" s="27"/>
    </row>
    <row r="1351" spans="4:4" x14ac:dyDescent="0.3">
      <c r="D1351" s="27"/>
    </row>
    <row r="1352" spans="4:4" x14ac:dyDescent="0.3">
      <c r="D1352" s="27"/>
    </row>
    <row r="1353" spans="4:4" x14ac:dyDescent="0.3">
      <c r="D1353" s="27"/>
    </row>
    <row r="1354" spans="4:4" x14ac:dyDescent="0.3">
      <c r="D1354" s="27"/>
    </row>
    <row r="1355" spans="4:4" x14ac:dyDescent="0.3">
      <c r="D1355" s="27"/>
    </row>
    <row r="1356" spans="4:4" x14ac:dyDescent="0.3">
      <c r="D1356" s="27"/>
    </row>
    <row r="1357" spans="4:4" x14ac:dyDescent="0.3">
      <c r="D1357" s="27"/>
    </row>
    <row r="1358" spans="4:4" x14ac:dyDescent="0.3">
      <c r="D1358" s="27"/>
    </row>
    <row r="1359" spans="4:4" x14ac:dyDescent="0.3">
      <c r="D1359" s="27"/>
    </row>
    <row r="1360" spans="4:4" x14ac:dyDescent="0.3">
      <c r="D1360" s="27"/>
    </row>
    <row r="1361" spans="4:4" x14ac:dyDescent="0.3">
      <c r="D1361" s="27"/>
    </row>
    <row r="1362" spans="4:4" x14ac:dyDescent="0.3">
      <c r="D1362" s="27"/>
    </row>
    <row r="1363" spans="4:4" x14ac:dyDescent="0.3">
      <c r="D1363" s="27"/>
    </row>
    <row r="1364" spans="4:4" x14ac:dyDescent="0.3">
      <c r="D1364" s="27"/>
    </row>
    <row r="1365" spans="4:4" x14ac:dyDescent="0.3">
      <c r="D1365" s="27"/>
    </row>
    <row r="1366" spans="4:4" x14ac:dyDescent="0.3">
      <c r="D1366" s="27"/>
    </row>
    <row r="1367" spans="4:4" x14ac:dyDescent="0.3">
      <c r="D1367" s="27"/>
    </row>
    <row r="1368" spans="4:4" x14ac:dyDescent="0.3">
      <c r="D1368" s="27"/>
    </row>
    <row r="1369" spans="4:4" x14ac:dyDescent="0.3">
      <c r="D1369" s="27"/>
    </row>
    <row r="1370" spans="4:4" x14ac:dyDescent="0.3">
      <c r="D1370" s="27"/>
    </row>
    <row r="1371" spans="4:4" x14ac:dyDescent="0.3">
      <c r="D1371" s="27"/>
    </row>
    <row r="1372" spans="4:4" x14ac:dyDescent="0.3">
      <c r="D1372" s="27"/>
    </row>
    <row r="1373" spans="4:4" x14ac:dyDescent="0.3">
      <c r="D1373" s="27"/>
    </row>
    <row r="1374" spans="4:4" x14ac:dyDescent="0.3">
      <c r="D1374" s="27"/>
    </row>
    <row r="1375" spans="4:4" x14ac:dyDescent="0.3">
      <c r="D1375" s="27"/>
    </row>
    <row r="1376" spans="4:4" x14ac:dyDescent="0.3">
      <c r="D1376" s="27"/>
    </row>
    <row r="1377" spans="4:4" x14ac:dyDescent="0.3">
      <c r="D1377" s="27"/>
    </row>
    <row r="1378" spans="4:4" x14ac:dyDescent="0.3">
      <c r="D1378" s="27"/>
    </row>
    <row r="1379" spans="4:4" x14ac:dyDescent="0.3">
      <c r="D1379" s="27"/>
    </row>
    <row r="1380" spans="4:4" x14ac:dyDescent="0.3">
      <c r="D1380" s="27"/>
    </row>
    <row r="1381" spans="4:4" x14ac:dyDescent="0.3">
      <c r="D1381" s="27"/>
    </row>
    <row r="1382" spans="4:4" x14ac:dyDescent="0.3">
      <c r="D1382" s="27"/>
    </row>
    <row r="1383" spans="4:4" x14ac:dyDescent="0.3">
      <c r="D1383" s="27"/>
    </row>
    <row r="1384" spans="4:4" x14ac:dyDescent="0.3">
      <c r="D1384" s="27"/>
    </row>
    <row r="1385" spans="4:4" x14ac:dyDescent="0.3">
      <c r="D1385" s="27"/>
    </row>
    <row r="1386" spans="4:4" x14ac:dyDescent="0.3">
      <c r="D1386" s="27"/>
    </row>
    <row r="1387" spans="4:4" x14ac:dyDescent="0.3">
      <c r="D1387" s="27"/>
    </row>
    <row r="1388" spans="4:4" x14ac:dyDescent="0.3">
      <c r="D1388" s="27"/>
    </row>
    <row r="1389" spans="4:4" x14ac:dyDescent="0.3">
      <c r="D1389" s="27"/>
    </row>
    <row r="1390" spans="4:4" x14ac:dyDescent="0.3">
      <c r="D1390" s="27"/>
    </row>
    <row r="1391" spans="4:4" x14ac:dyDescent="0.3">
      <c r="D1391" s="27"/>
    </row>
    <row r="1392" spans="4:4" x14ac:dyDescent="0.3">
      <c r="D1392" s="27"/>
    </row>
    <row r="1393" spans="4:4" x14ac:dyDescent="0.3">
      <c r="D1393" s="27"/>
    </row>
    <row r="1394" spans="4:4" x14ac:dyDescent="0.3">
      <c r="D1394" s="27"/>
    </row>
    <row r="1395" spans="4:4" x14ac:dyDescent="0.3">
      <c r="D1395" s="27"/>
    </row>
    <row r="1396" spans="4:4" x14ac:dyDescent="0.3">
      <c r="D1396" s="27"/>
    </row>
    <row r="1397" spans="4:4" x14ac:dyDescent="0.3">
      <c r="D1397" s="27"/>
    </row>
    <row r="1398" spans="4:4" x14ac:dyDescent="0.3">
      <c r="D1398" s="27"/>
    </row>
    <row r="1399" spans="4:4" x14ac:dyDescent="0.3">
      <c r="D1399" s="27"/>
    </row>
    <row r="1400" spans="4:4" x14ac:dyDescent="0.3">
      <c r="D1400" s="27"/>
    </row>
    <row r="1401" spans="4:4" x14ac:dyDescent="0.3">
      <c r="D1401" s="27"/>
    </row>
    <row r="1402" spans="4:4" x14ac:dyDescent="0.3">
      <c r="D1402" s="27"/>
    </row>
    <row r="1403" spans="4:4" x14ac:dyDescent="0.3">
      <c r="D1403" s="27"/>
    </row>
    <row r="1404" spans="4:4" x14ac:dyDescent="0.3">
      <c r="D1404" s="27"/>
    </row>
    <row r="1405" spans="4:4" x14ac:dyDescent="0.3">
      <c r="D1405" s="27"/>
    </row>
    <row r="1406" spans="4:4" x14ac:dyDescent="0.3">
      <c r="D1406" s="27"/>
    </row>
    <row r="1407" spans="4:4" x14ac:dyDescent="0.3">
      <c r="D1407" s="27"/>
    </row>
    <row r="1408" spans="4:4" x14ac:dyDescent="0.3">
      <c r="D1408" s="27"/>
    </row>
    <row r="1409" spans="4:4" x14ac:dyDescent="0.3">
      <c r="D1409" s="27"/>
    </row>
    <row r="1410" spans="4:4" x14ac:dyDescent="0.3">
      <c r="D1410" s="27"/>
    </row>
    <row r="1411" spans="4:4" x14ac:dyDescent="0.3">
      <c r="D1411" s="27"/>
    </row>
    <row r="1412" spans="4:4" x14ac:dyDescent="0.3">
      <c r="D1412" s="27"/>
    </row>
    <row r="1413" spans="4:4" x14ac:dyDescent="0.3">
      <c r="D1413" s="27"/>
    </row>
    <row r="1414" spans="4:4" x14ac:dyDescent="0.3">
      <c r="D1414" s="27"/>
    </row>
    <row r="1415" spans="4:4" x14ac:dyDescent="0.3">
      <c r="D1415" s="27"/>
    </row>
    <row r="1416" spans="4:4" x14ac:dyDescent="0.3">
      <c r="D1416" s="27"/>
    </row>
    <row r="1417" spans="4:4" x14ac:dyDescent="0.3">
      <c r="D1417" s="27"/>
    </row>
    <row r="1418" spans="4:4" x14ac:dyDescent="0.3">
      <c r="D1418" s="27"/>
    </row>
    <row r="1419" spans="4:4" x14ac:dyDescent="0.3">
      <c r="D1419" s="27"/>
    </row>
    <row r="1420" spans="4:4" x14ac:dyDescent="0.3">
      <c r="D1420" s="27"/>
    </row>
    <row r="1421" spans="4:4" x14ac:dyDescent="0.3">
      <c r="D1421" s="27"/>
    </row>
    <row r="1422" spans="4:4" x14ac:dyDescent="0.3">
      <c r="D1422" s="27"/>
    </row>
    <row r="1423" spans="4:4" x14ac:dyDescent="0.3">
      <c r="D1423" s="27"/>
    </row>
    <row r="1424" spans="4:4" x14ac:dyDescent="0.3">
      <c r="D1424" s="27"/>
    </row>
    <row r="1425" spans="4:4" x14ac:dyDescent="0.3">
      <c r="D1425" s="27"/>
    </row>
    <row r="1426" spans="4:4" x14ac:dyDescent="0.3">
      <c r="D1426" s="27"/>
    </row>
    <row r="1427" spans="4:4" x14ac:dyDescent="0.3">
      <c r="D1427" s="27"/>
    </row>
    <row r="1428" spans="4:4" x14ac:dyDescent="0.3">
      <c r="D1428" s="27"/>
    </row>
    <row r="1429" spans="4:4" x14ac:dyDescent="0.3">
      <c r="D1429" s="27"/>
    </row>
    <row r="1430" spans="4:4" x14ac:dyDescent="0.3">
      <c r="D1430" s="27"/>
    </row>
    <row r="1431" spans="4:4" x14ac:dyDescent="0.3">
      <c r="D1431" s="27"/>
    </row>
    <row r="1432" spans="4:4" x14ac:dyDescent="0.3">
      <c r="D1432" s="27"/>
    </row>
    <row r="1433" spans="4:4" x14ac:dyDescent="0.3">
      <c r="D1433" s="27"/>
    </row>
    <row r="1434" spans="4:4" x14ac:dyDescent="0.3">
      <c r="D1434" s="27"/>
    </row>
    <row r="1435" spans="4:4" x14ac:dyDescent="0.3">
      <c r="D1435" s="27"/>
    </row>
    <row r="1436" spans="4:4" x14ac:dyDescent="0.3">
      <c r="D1436" s="27"/>
    </row>
    <row r="1437" spans="4:4" x14ac:dyDescent="0.3">
      <c r="D1437" s="27"/>
    </row>
    <row r="1438" spans="4:4" x14ac:dyDescent="0.3">
      <c r="D1438" s="27"/>
    </row>
    <row r="1439" spans="4:4" x14ac:dyDescent="0.3">
      <c r="D1439" s="27"/>
    </row>
    <row r="1440" spans="4:4" x14ac:dyDescent="0.3">
      <c r="D1440" s="27"/>
    </row>
    <row r="1441" spans="4:4" x14ac:dyDescent="0.3">
      <c r="D1441" s="27"/>
    </row>
    <row r="1442" spans="4:4" x14ac:dyDescent="0.3">
      <c r="D1442" s="27"/>
    </row>
    <row r="1443" spans="4:4" x14ac:dyDescent="0.3">
      <c r="D1443" s="27"/>
    </row>
    <row r="1444" spans="4:4" x14ac:dyDescent="0.3">
      <c r="D1444" s="27"/>
    </row>
    <row r="1445" spans="4:4" x14ac:dyDescent="0.3">
      <c r="D1445" s="27"/>
    </row>
    <row r="1446" spans="4:4" x14ac:dyDescent="0.3">
      <c r="D1446" s="27"/>
    </row>
    <row r="1447" spans="4:4" x14ac:dyDescent="0.3">
      <c r="D1447" s="27"/>
    </row>
    <row r="1448" spans="4:4" x14ac:dyDescent="0.3">
      <c r="D1448" s="27"/>
    </row>
    <row r="1449" spans="4:4" x14ac:dyDescent="0.3">
      <c r="D1449" s="27"/>
    </row>
    <row r="1450" spans="4:4" x14ac:dyDescent="0.3">
      <c r="D1450" s="27"/>
    </row>
    <row r="1451" spans="4:4" x14ac:dyDescent="0.3">
      <c r="D1451" s="27"/>
    </row>
    <row r="1452" spans="4:4" x14ac:dyDescent="0.3">
      <c r="D1452" s="27"/>
    </row>
    <row r="1453" spans="4:4" x14ac:dyDescent="0.3">
      <c r="D1453" s="27"/>
    </row>
    <row r="1454" spans="4:4" x14ac:dyDescent="0.3">
      <c r="D1454" s="27"/>
    </row>
    <row r="1455" spans="4:4" x14ac:dyDescent="0.3">
      <c r="D1455" s="27"/>
    </row>
    <row r="1456" spans="4:4" x14ac:dyDescent="0.3">
      <c r="D1456" s="27"/>
    </row>
    <row r="1457" spans="4:4" x14ac:dyDescent="0.3">
      <c r="D1457" s="27"/>
    </row>
    <row r="1458" spans="4:4" x14ac:dyDescent="0.3">
      <c r="D1458" s="27"/>
    </row>
    <row r="1459" spans="4:4" x14ac:dyDescent="0.3">
      <c r="D1459" s="27"/>
    </row>
    <row r="1460" spans="4:4" x14ac:dyDescent="0.3">
      <c r="D1460" s="27"/>
    </row>
    <row r="1461" spans="4:4" x14ac:dyDescent="0.3">
      <c r="D1461" s="27"/>
    </row>
    <row r="1462" spans="4:4" x14ac:dyDescent="0.3">
      <c r="D1462" s="27"/>
    </row>
    <row r="1463" spans="4:4" x14ac:dyDescent="0.3">
      <c r="D1463" s="27"/>
    </row>
    <row r="1464" spans="4:4" x14ac:dyDescent="0.3">
      <c r="D1464" s="27"/>
    </row>
    <row r="1465" spans="4:4" x14ac:dyDescent="0.3">
      <c r="D1465" s="27"/>
    </row>
    <row r="1466" spans="4:4" x14ac:dyDescent="0.3">
      <c r="D1466" s="27"/>
    </row>
    <row r="1467" spans="4:4" x14ac:dyDescent="0.3">
      <c r="D1467" s="27"/>
    </row>
    <row r="1468" spans="4:4" x14ac:dyDescent="0.3">
      <c r="D1468" s="27"/>
    </row>
    <row r="1469" spans="4:4" x14ac:dyDescent="0.3">
      <c r="D1469" s="27"/>
    </row>
    <row r="1470" spans="4:4" x14ac:dyDescent="0.3">
      <c r="D1470" s="27"/>
    </row>
    <row r="1471" spans="4:4" x14ac:dyDescent="0.3">
      <c r="D1471" s="27"/>
    </row>
    <row r="1472" spans="4:4" x14ac:dyDescent="0.3">
      <c r="D1472" s="27"/>
    </row>
    <row r="1473" spans="4:4" x14ac:dyDescent="0.3">
      <c r="D1473" s="27"/>
    </row>
    <row r="1474" spans="4:4" x14ac:dyDescent="0.3">
      <c r="D1474" s="27"/>
    </row>
    <row r="1475" spans="4:4" x14ac:dyDescent="0.3">
      <c r="D1475" s="27"/>
    </row>
    <row r="1476" spans="4:4" x14ac:dyDescent="0.3">
      <c r="D1476" s="27"/>
    </row>
    <row r="1477" spans="4:4" x14ac:dyDescent="0.3">
      <c r="D1477" s="27"/>
    </row>
    <row r="1478" spans="4:4" x14ac:dyDescent="0.3">
      <c r="D1478" s="27"/>
    </row>
    <row r="1479" spans="4:4" x14ac:dyDescent="0.3">
      <c r="D1479" s="27"/>
    </row>
    <row r="1480" spans="4:4" x14ac:dyDescent="0.3">
      <c r="D1480" s="27"/>
    </row>
    <row r="1481" spans="4:4" x14ac:dyDescent="0.3">
      <c r="D1481" s="27"/>
    </row>
    <row r="1482" spans="4:4" x14ac:dyDescent="0.3">
      <c r="D1482" s="27"/>
    </row>
    <row r="1483" spans="4:4" x14ac:dyDescent="0.3">
      <c r="D1483" s="27"/>
    </row>
    <row r="1484" spans="4:4" x14ac:dyDescent="0.3">
      <c r="D1484" s="27"/>
    </row>
    <row r="1485" spans="4:4" x14ac:dyDescent="0.3">
      <c r="D1485" s="27"/>
    </row>
    <row r="1486" spans="4:4" x14ac:dyDescent="0.3">
      <c r="D1486" s="27"/>
    </row>
    <row r="1487" spans="4:4" x14ac:dyDescent="0.3">
      <c r="D1487" s="27"/>
    </row>
    <row r="1488" spans="4:4" x14ac:dyDescent="0.3">
      <c r="D1488" s="27"/>
    </row>
    <row r="1489" spans="4:4" x14ac:dyDescent="0.3">
      <c r="D1489" s="27"/>
    </row>
    <row r="1490" spans="4:4" x14ac:dyDescent="0.3">
      <c r="D1490" s="27"/>
    </row>
    <row r="1491" spans="4:4" x14ac:dyDescent="0.3">
      <c r="D1491" s="27"/>
    </row>
    <row r="1492" spans="4:4" x14ac:dyDescent="0.3">
      <c r="D1492" s="27"/>
    </row>
    <row r="1493" spans="4:4" x14ac:dyDescent="0.3">
      <c r="D1493" s="27"/>
    </row>
    <row r="1494" spans="4:4" x14ac:dyDescent="0.3">
      <c r="D1494" s="27"/>
    </row>
    <row r="1495" spans="4:4" x14ac:dyDescent="0.3">
      <c r="D1495" s="27"/>
    </row>
    <row r="1496" spans="4:4" x14ac:dyDescent="0.3">
      <c r="D1496" s="27"/>
    </row>
    <row r="1497" spans="4:4" x14ac:dyDescent="0.3">
      <c r="D1497" s="27"/>
    </row>
    <row r="1498" spans="4:4" x14ac:dyDescent="0.3">
      <c r="D1498" s="27"/>
    </row>
    <row r="1499" spans="4:4" x14ac:dyDescent="0.3">
      <c r="D1499" s="27"/>
    </row>
    <row r="1500" spans="4:4" x14ac:dyDescent="0.3">
      <c r="D1500" s="27"/>
    </row>
    <row r="1501" spans="4:4" x14ac:dyDescent="0.3">
      <c r="D1501" s="27"/>
    </row>
    <row r="1502" spans="4:4" x14ac:dyDescent="0.3">
      <c r="D1502" s="27"/>
    </row>
    <row r="1503" spans="4:4" x14ac:dyDescent="0.3">
      <c r="D1503" s="27"/>
    </row>
    <row r="1504" spans="4:4" x14ac:dyDescent="0.3">
      <c r="D1504" s="27"/>
    </row>
    <row r="1505" spans="4:4" x14ac:dyDescent="0.3">
      <c r="D1505" s="27"/>
    </row>
    <row r="1506" spans="4:4" x14ac:dyDescent="0.3">
      <c r="D1506" s="27"/>
    </row>
    <row r="1507" spans="4:4" x14ac:dyDescent="0.3">
      <c r="D1507" s="27"/>
    </row>
    <row r="1508" spans="4:4" x14ac:dyDescent="0.3">
      <c r="D1508" s="27"/>
    </row>
    <row r="1509" spans="4:4" x14ac:dyDescent="0.3">
      <c r="D1509" s="27"/>
    </row>
    <row r="1510" spans="4:4" x14ac:dyDescent="0.3">
      <c r="D1510" s="27"/>
    </row>
    <row r="1511" spans="4:4" x14ac:dyDescent="0.3">
      <c r="D1511" s="27"/>
    </row>
    <row r="1512" spans="4:4" x14ac:dyDescent="0.3">
      <c r="D1512" s="27"/>
    </row>
    <row r="1513" spans="4:4" x14ac:dyDescent="0.3">
      <c r="D1513" s="27"/>
    </row>
    <row r="1514" spans="4:4" x14ac:dyDescent="0.3">
      <c r="D1514" s="27"/>
    </row>
    <row r="1515" spans="4:4" x14ac:dyDescent="0.3">
      <c r="D1515" s="27"/>
    </row>
    <row r="1516" spans="4:4" x14ac:dyDescent="0.3">
      <c r="D1516" s="27"/>
    </row>
    <row r="1517" spans="4:4" x14ac:dyDescent="0.3">
      <c r="D1517" s="27"/>
    </row>
    <row r="1518" spans="4:4" x14ac:dyDescent="0.3">
      <c r="D1518" s="27"/>
    </row>
    <row r="1519" spans="4:4" x14ac:dyDescent="0.3">
      <c r="D1519" s="27"/>
    </row>
    <row r="1520" spans="4:4" x14ac:dyDescent="0.3">
      <c r="D1520" s="27"/>
    </row>
    <row r="1521" spans="4:4" x14ac:dyDescent="0.3">
      <c r="D1521" s="27"/>
    </row>
    <row r="1522" spans="4:4" x14ac:dyDescent="0.3">
      <c r="D1522" s="27"/>
    </row>
    <row r="1523" spans="4:4" x14ac:dyDescent="0.3">
      <c r="D1523" s="27"/>
    </row>
    <row r="1524" spans="4:4" x14ac:dyDescent="0.3">
      <c r="D1524" s="27"/>
    </row>
    <row r="1525" spans="4:4" x14ac:dyDescent="0.3">
      <c r="D1525" s="27"/>
    </row>
    <row r="1526" spans="4:4" x14ac:dyDescent="0.3">
      <c r="D1526" s="27"/>
    </row>
    <row r="1527" spans="4:4" x14ac:dyDescent="0.3">
      <c r="D1527" s="27"/>
    </row>
    <row r="1528" spans="4:4" x14ac:dyDescent="0.3">
      <c r="D1528" s="27"/>
    </row>
    <row r="1529" spans="4:4" x14ac:dyDescent="0.3">
      <c r="D1529" s="27"/>
    </row>
    <row r="1530" spans="4:4" x14ac:dyDescent="0.3">
      <c r="D1530" s="27"/>
    </row>
    <row r="1531" spans="4:4" x14ac:dyDescent="0.3">
      <c r="D1531" s="27"/>
    </row>
    <row r="1532" spans="4:4" x14ac:dyDescent="0.3">
      <c r="D1532" s="27"/>
    </row>
    <row r="1533" spans="4:4" x14ac:dyDescent="0.3">
      <c r="D1533" s="27"/>
    </row>
    <row r="1534" spans="4:4" x14ac:dyDescent="0.3">
      <c r="D1534" s="27"/>
    </row>
    <row r="1535" spans="4:4" x14ac:dyDescent="0.3">
      <c r="D1535" s="27"/>
    </row>
    <row r="1536" spans="4:4" x14ac:dyDescent="0.3">
      <c r="D1536" s="27"/>
    </row>
    <row r="1537" spans="4:4" x14ac:dyDescent="0.3">
      <c r="D1537" s="27"/>
    </row>
    <row r="1538" spans="4:4" x14ac:dyDescent="0.3">
      <c r="D1538" s="27"/>
    </row>
    <row r="1539" spans="4:4" x14ac:dyDescent="0.3">
      <c r="D1539" s="27"/>
    </row>
    <row r="1540" spans="4:4" x14ac:dyDescent="0.3">
      <c r="D1540" s="27"/>
    </row>
    <row r="1541" spans="4:4" x14ac:dyDescent="0.3">
      <c r="D1541" s="27"/>
    </row>
    <row r="1542" spans="4:4" x14ac:dyDescent="0.3">
      <c r="D1542" s="27"/>
    </row>
    <row r="1543" spans="4:4" x14ac:dyDescent="0.3">
      <c r="D1543" s="27"/>
    </row>
    <row r="1544" spans="4:4" x14ac:dyDescent="0.3">
      <c r="D1544" s="27"/>
    </row>
    <row r="1545" spans="4:4" x14ac:dyDescent="0.3">
      <c r="D1545" s="27"/>
    </row>
    <row r="1546" spans="4:4" x14ac:dyDescent="0.3">
      <c r="D1546" s="27"/>
    </row>
    <row r="1547" spans="4:4" x14ac:dyDescent="0.3">
      <c r="D1547" s="27"/>
    </row>
    <row r="1548" spans="4:4" x14ac:dyDescent="0.3">
      <c r="D1548" s="27"/>
    </row>
    <row r="1549" spans="4:4" x14ac:dyDescent="0.3">
      <c r="D1549" s="27"/>
    </row>
    <row r="1550" spans="4:4" x14ac:dyDescent="0.3">
      <c r="D1550" s="27"/>
    </row>
    <row r="1551" spans="4:4" x14ac:dyDescent="0.3">
      <c r="D1551" s="27"/>
    </row>
    <row r="1552" spans="4:4" x14ac:dyDescent="0.3">
      <c r="D1552" s="27"/>
    </row>
    <row r="1553" spans="4:4" x14ac:dyDescent="0.3">
      <c r="D1553" s="27"/>
    </row>
    <row r="1554" spans="4:4" x14ac:dyDescent="0.3">
      <c r="D1554" s="27"/>
    </row>
    <row r="1555" spans="4:4" x14ac:dyDescent="0.3">
      <c r="D1555" s="27"/>
    </row>
    <row r="1556" spans="4:4" x14ac:dyDescent="0.3">
      <c r="D1556" s="27"/>
    </row>
    <row r="1557" spans="4:4" x14ac:dyDescent="0.3">
      <c r="D1557" s="27"/>
    </row>
    <row r="1558" spans="4:4" x14ac:dyDescent="0.3">
      <c r="D1558" s="27"/>
    </row>
    <row r="1559" spans="4:4" x14ac:dyDescent="0.3">
      <c r="D1559" s="27"/>
    </row>
    <row r="1560" spans="4:4" x14ac:dyDescent="0.3">
      <c r="D1560" s="27"/>
    </row>
    <row r="1561" spans="4:4" x14ac:dyDescent="0.3">
      <c r="D1561" s="27"/>
    </row>
    <row r="1562" spans="4:4" x14ac:dyDescent="0.3">
      <c r="D1562" s="27"/>
    </row>
    <row r="1563" spans="4:4" x14ac:dyDescent="0.3">
      <c r="D1563" s="27"/>
    </row>
    <row r="1564" spans="4:4" x14ac:dyDescent="0.3">
      <c r="D1564" s="27"/>
    </row>
    <row r="1565" spans="4:4" x14ac:dyDescent="0.3">
      <c r="D1565" s="27"/>
    </row>
    <row r="1566" spans="4:4" x14ac:dyDescent="0.3">
      <c r="D1566" s="27"/>
    </row>
    <row r="1567" spans="4:4" x14ac:dyDescent="0.3">
      <c r="D1567" s="27"/>
    </row>
    <row r="1568" spans="4:4" x14ac:dyDescent="0.3">
      <c r="D1568" s="27"/>
    </row>
    <row r="1569" spans="4:4" x14ac:dyDescent="0.3">
      <c r="D1569" s="27"/>
    </row>
    <row r="1570" spans="4:4" x14ac:dyDescent="0.3">
      <c r="D1570" s="27"/>
    </row>
    <row r="1571" spans="4:4" x14ac:dyDescent="0.3">
      <c r="D1571" s="27"/>
    </row>
    <row r="1572" spans="4:4" x14ac:dyDescent="0.3">
      <c r="D1572" s="27"/>
    </row>
    <row r="1573" spans="4:4" x14ac:dyDescent="0.3">
      <c r="D1573" s="27"/>
    </row>
    <row r="1574" spans="4:4" x14ac:dyDescent="0.3">
      <c r="D1574" s="27"/>
    </row>
    <row r="1575" spans="4:4" x14ac:dyDescent="0.3">
      <c r="D1575" s="27"/>
    </row>
    <row r="1576" spans="4:4" x14ac:dyDescent="0.3">
      <c r="D1576" s="27"/>
    </row>
    <row r="1577" spans="4:4" x14ac:dyDescent="0.3">
      <c r="D1577" s="27"/>
    </row>
    <row r="1578" spans="4:4" x14ac:dyDescent="0.3">
      <c r="D1578" s="27"/>
    </row>
    <row r="1579" spans="4:4" x14ac:dyDescent="0.3">
      <c r="D1579" s="27"/>
    </row>
    <row r="1580" spans="4:4" x14ac:dyDescent="0.3">
      <c r="D1580" s="27"/>
    </row>
    <row r="1581" spans="4:4" x14ac:dyDescent="0.3">
      <c r="D1581" s="27"/>
    </row>
    <row r="1582" spans="4:4" x14ac:dyDescent="0.3">
      <c r="D1582" s="27"/>
    </row>
    <row r="1583" spans="4:4" x14ac:dyDescent="0.3">
      <c r="D1583" s="27"/>
    </row>
    <row r="1584" spans="4:4" x14ac:dyDescent="0.3">
      <c r="D1584" s="27"/>
    </row>
    <row r="1585" spans="4:4" x14ac:dyDescent="0.3">
      <c r="D1585" s="27"/>
    </row>
    <row r="1586" spans="4:4" x14ac:dyDescent="0.3">
      <c r="D1586" s="27"/>
    </row>
    <row r="1587" spans="4:4" x14ac:dyDescent="0.3">
      <c r="D1587" s="27"/>
    </row>
    <row r="1588" spans="4:4" x14ac:dyDescent="0.3">
      <c r="D1588" s="27"/>
    </row>
    <row r="1589" spans="4:4" x14ac:dyDescent="0.3">
      <c r="D1589" s="27"/>
    </row>
    <row r="1590" spans="4:4" x14ac:dyDescent="0.3">
      <c r="D1590" s="27"/>
    </row>
    <row r="1591" spans="4:4" x14ac:dyDescent="0.3">
      <c r="D1591" s="27"/>
    </row>
    <row r="1592" spans="4:4" x14ac:dyDescent="0.3">
      <c r="D1592" s="27"/>
    </row>
    <row r="1593" spans="4:4" x14ac:dyDescent="0.3">
      <c r="D1593" s="27"/>
    </row>
    <row r="1594" spans="4:4" x14ac:dyDescent="0.3">
      <c r="D1594" s="27"/>
    </row>
    <row r="1595" spans="4:4" x14ac:dyDescent="0.3">
      <c r="D1595" s="27"/>
    </row>
    <row r="1596" spans="4:4" x14ac:dyDescent="0.3">
      <c r="D1596" s="27"/>
    </row>
    <row r="1597" spans="4:4" x14ac:dyDescent="0.3">
      <c r="D1597" s="27"/>
    </row>
    <row r="1598" spans="4:4" x14ac:dyDescent="0.3">
      <c r="D1598" s="27"/>
    </row>
    <row r="1599" spans="4:4" x14ac:dyDescent="0.3">
      <c r="D1599" s="27"/>
    </row>
    <row r="1600" spans="4:4" x14ac:dyDescent="0.3">
      <c r="D1600" s="27"/>
    </row>
    <row r="1601" spans="4:4" x14ac:dyDescent="0.3">
      <c r="D1601" s="27"/>
    </row>
    <row r="1602" spans="4:4" x14ac:dyDescent="0.3">
      <c r="D1602" s="27"/>
    </row>
    <row r="1603" spans="4:4" x14ac:dyDescent="0.3">
      <c r="D1603" s="27"/>
    </row>
    <row r="1604" spans="4:4" x14ac:dyDescent="0.3">
      <c r="D1604" s="27"/>
    </row>
    <row r="1605" spans="4:4" x14ac:dyDescent="0.3">
      <c r="D1605" s="27"/>
    </row>
    <row r="1606" spans="4:4" x14ac:dyDescent="0.3">
      <c r="D1606" s="27"/>
    </row>
    <row r="1607" spans="4:4" x14ac:dyDescent="0.3">
      <c r="D1607" s="27"/>
    </row>
    <row r="1608" spans="4:4" x14ac:dyDescent="0.3">
      <c r="D1608" s="27"/>
    </row>
    <row r="1609" spans="4:4" x14ac:dyDescent="0.3">
      <c r="D1609" s="27"/>
    </row>
    <row r="1610" spans="4:4" x14ac:dyDescent="0.3">
      <c r="D1610" s="27"/>
    </row>
    <row r="1611" spans="4:4" x14ac:dyDescent="0.3">
      <c r="D1611" s="27"/>
    </row>
    <row r="1612" spans="4:4" x14ac:dyDescent="0.3">
      <c r="D1612" s="27"/>
    </row>
    <row r="1613" spans="4:4" x14ac:dyDescent="0.3">
      <c r="D1613" s="27"/>
    </row>
    <row r="1614" spans="4:4" x14ac:dyDescent="0.3">
      <c r="D1614" s="27"/>
    </row>
    <row r="1615" spans="4:4" x14ac:dyDescent="0.3">
      <c r="D1615" s="27"/>
    </row>
    <row r="1616" spans="4:4" x14ac:dyDescent="0.3">
      <c r="D1616" s="27"/>
    </row>
    <row r="1617" spans="4:4" x14ac:dyDescent="0.3">
      <c r="D1617" s="27"/>
    </row>
    <row r="1618" spans="4:4" x14ac:dyDescent="0.3">
      <c r="D1618" s="27"/>
    </row>
    <row r="1619" spans="4:4" x14ac:dyDescent="0.3">
      <c r="D1619" s="27"/>
    </row>
    <row r="1620" spans="4:4" x14ac:dyDescent="0.3">
      <c r="D1620" s="27"/>
    </row>
    <row r="1621" spans="4:4" x14ac:dyDescent="0.3">
      <c r="D1621" s="27"/>
    </row>
    <row r="1622" spans="4:4" x14ac:dyDescent="0.3">
      <c r="D1622" s="27"/>
    </row>
    <row r="1623" spans="4:4" x14ac:dyDescent="0.3">
      <c r="D1623" s="27"/>
    </row>
    <row r="1624" spans="4:4" x14ac:dyDescent="0.3">
      <c r="D1624" s="27"/>
    </row>
    <row r="1625" spans="4:4" x14ac:dyDescent="0.3">
      <c r="D1625" s="27"/>
    </row>
    <row r="1626" spans="4:4" x14ac:dyDescent="0.3">
      <c r="D1626" s="27"/>
    </row>
    <row r="1627" spans="4:4" x14ac:dyDescent="0.3">
      <c r="D1627" s="27"/>
    </row>
    <row r="1628" spans="4:4" x14ac:dyDescent="0.3">
      <c r="D1628" s="27"/>
    </row>
    <row r="1629" spans="4:4" x14ac:dyDescent="0.3">
      <c r="D1629" s="27"/>
    </row>
    <row r="1630" spans="4:4" x14ac:dyDescent="0.3">
      <c r="D1630" s="27"/>
    </row>
    <row r="1631" spans="4:4" x14ac:dyDescent="0.3">
      <c r="D1631" s="27"/>
    </row>
    <row r="1632" spans="4:4" x14ac:dyDescent="0.3">
      <c r="D1632" s="27"/>
    </row>
    <row r="1633" spans="4:4" x14ac:dyDescent="0.3">
      <c r="D1633" s="27"/>
    </row>
    <row r="1634" spans="4:4" x14ac:dyDescent="0.3">
      <c r="D1634" s="27"/>
    </row>
    <row r="1635" spans="4:4" x14ac:dyDescent="0.3">
      <c r="D1635" s="27"/>
    </row>
    <row r="1636" spans="4:4" x14ac:dyDescent="0.3">
      <c r="D1636" s="27"/>
    </row>
    <row r="1637" spans="4:4" x14ac:dyDescent="0.3">
      <c r="D1637" s="27"/>
    </row>
    <row r="1638" spans="4:4" x14ac:dyDescent="0.3">
      <c r="D1638" s="27"/>
    </row>
    <row r="1639" spans="4:4" x14ac:dyDescent="0.3">
      <c r="D1639" s="27"/>
    </row>
    <row r="1640" spans="4:4" x14ac:dyDescent="0.3">
      <c r="D1640" s="27"/>
    </row>
    <row r="1641" spans="4:4" x14ac:dyDescent="0.3">
      <c r="D1641" s="27"/>
    </row>
    <row r="1642" spans="4:4" x14ac:dyDescent="0.3">
      <c r="D1642" s="27"/>
    </row>
    <row r="1643" spans="4:4" x14ac:dyDescent="0.3">
      <c r="D1643" s="27"/>
    </row>
    <row r="1644" spans="4:4" x14ac:dyDescent="0.3">
      <c r="D1644" s="27"/>
    </row>
    <row r="1645" spans="4:4" x14ac:dyDescent="0.3">
      <c r="D1645" s="27"/>
    </row>
    <row r="1646" spans="4:4" x14ac:dyDescent="0.3">
      <c r="D1646" s="27"/>
    </row>
    <row r="1647" spans="4:4" x14ac:dyDescent="0.3">
      <c r="D1647" s="27"/>
    </row>
    <row r="1648" spans="4:4" x14ac:dyDescent="0.3">
      <c r="D1648" s="27"/>
    </row>
    <row r="1649" spans="4:4" x14ac:dyDescent="0.3">
      <c r="D1649" s="27"/>
    </row>
    <row r="1650" spans="4:4" x14ac:dyDescent="0.3">
      <c r="D1650" s="27"/>
    </row>
    <row r="1651" spans="4:4" x14ac:dyDescent="0.3">
      <c r="D1651" s="27"/>
    </row>
    <row r="1652" spans="4:4" x14ac:dyDescent="0.3">
      <c r="D1652" s="27"/>
    </row>
    <row r="1653" spans="4:4" x14ac:dyDescent="0.3">
      <c r="D1653" s="27"/>
    </row>
    <row r="1654" spans="4:4" x14ac:dyDescent="0.3">
      <c r="D1654" s="27"/>
    </row>
    <row r="1655" spans="4:4" x14ac:dyDescent="0.3">
      <c r="D1655" s="27"/>
    </row>
    <row r="1656" spans="4:4" x14ac:dyDescent="0.3">
      <c r="D1656" s="27"/>
    </row>
    <row r="1657" spans="4:4" x14ac:dyDescent="0.3">
      <c r="D1657" s="27"/>
    </row>
    <row r="1658" spans="4:4" x14ac:dyDescent="0.3">
      <c r="D1658" s="27"/>
    </row>
    <row r="1659" spans="4:4" x14ac:dyDescent="0.3">
      <c r="D1659" s="27"/>
    </row>
    <row r="1660" spans="4:4" x14ac:dyDescent="0.3">
      <c r="D1660" s="27"/>
    </row>
    <row r="1661" spans="4:4" x14ac:dyDescent="0.3">
      <c r="D1661" s="27"/>
    </row>
    <row r="1662" spans="4:4" x14ac:dyDescent="0.3">
      <c r="D1662" s="27"/>
    </row>
    <row r="1663" spans="4:4" x14ac:dyDescent="0.3">
      <c r="D1663" s="27"/>
    </row>
    <row r="1664" spans="4:4" x14ac:dyDescent="0.3">
      <c r="D1664" s="27"/>
    </row>
    <row r="1665" spans="4:4" x14ac:dyDescent="0.3">
      <c r="D1665" s="27"/>
    </row>
    <row r="1666" spans="4:4" x14ac:dyDescent="0.3">
      <c r="D1666" s="27"/>
    </row>
    <row r="1667" spans="4:4" x14ac:dyDescent="0.3">
      <c r="D1667" s="27"/>
    </row>
    <row r="1668" spans="4:4" x14ac:dyDescent="0.3">
      <c r="D1668" s="27"/>
    </row>
    <row r="1669" spans="4:4" x14ac:dyDescent="0.3">
      <c r="D1669" s="27"/>
    </row>
    <row r="1670" spans="4:4" x14ac:dyDescent="0.3">
      <c r="D1670" s="27"/>
    </row>
    <row r="1671" spans="4:4" x14ac:dyDescent="0.3">
      <c r="D1671" s="27"/>
    </row>
    <row r="1672" spans="4:4" x14ac:dyDescent="0.3">
      <c r="D1672" s="27"/>
    </row>
    <row r="1673" spans="4:4" x14ac:dyDescent="0.3">
      <c r="D1673" s="27"/>
    </row>
    <row r="1674" spans="4:4" x14ac:dyDescent="0.3">
      <c r="D1674" s="27"/>
    </row>
    <row r="1675" spans="4:4" x14ac:dyDescent="0.3">
      <c r="D1675" s="27"/>
    </row>
    <row r="1676" spans="4:4" x14ac:dyDescent="0.3">
      <c r="D1676" s="27"/>
    </row>
  </sheetData>
  <mergeCells count="6">
    <mergeCell ref="D7:O7"/>
    <mergeCell ref="B28:O28"/>
    <mergeCell ref="B30:O30"/>
    <mergeCell ref="B31:O31"/>
    <mergeCell ref="B32:O32"/>
    <mergeCell ref="D18:G18"/>
  </mergeCells>
  <phoneticPr fontId="9"/>
  <pageMargins left="0.78740157480314965" right="0.78740157480314965" top="0.98425196850393704" bottom="0.98425196850393704" header="0.51181102362204722" footer="0.51181102362204722"/>
  <pageSetup paperSize="9" scale="65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194D5-597D-462A-A3F7-76F9F442E8B7}">
  <sheetPr>
    <tabColor theme="0"/>
    <pageSetUpPr fitToPage="1"/>
  </sheetPr>
  <dimension ref="A1:X312"/>
  <sheetViews>
    <sheetView tabSelected="1" view="pageBreakPreview" topLeftCell="A4" zoomScale="90" zoomScaleNormal="100" zoomScaleSheetLayoutView="90" workbookViewId="0">
      <selection activeCell="B63" sqref="B63"/>
    </sheetView>
  </sheetViews>
  <sheetFormatPr defaultColWidth="8.09765625" defaultRowHeight="13" x14ac:dyDescent="0.3"/>
  <cols>
    <col min="1" max="1" width="2.69921875" style="1" customWidth="1"/>
    <col min="2" max="2" width="18.69921875" style="1" customWidth="1"/>
    <col min="3" max="3" width="12.69921875" style="9" customWidth="1"/>
    <col min="4" max="4" width="13.8984375" style="1" customWidth="1"/>
    <col min="5" max="5" width="14.8984375" style="1" customWidth="1"/>
    <col min="6" max="15" width="8.69921875" style="1" customWidth="1"/>
    <col min="16" max="16384" width="8.09765625" style="1"/>
  </cols>
  <sheetData>
    <row r="1" spans="2:15" s="75" customFormat="1" ht="18.649999999999999" customHeight="1" x14ac:dyDescent="0.35">
      <c r="B1" s="494" t="s">
        <v>429</v>
      </c>
      <c r="C1" s="518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</row>
    <row r="2" spans="2:15" s="75" customFormat="1" ht="18.649999999999999" customHeight="1" x14ac:dyDescent="0.4">
      <c r="B2" s="496"/>
      <c r="C2" s="518"/>
      <c r="D2" s="484"/>
      <c r="E2" s="484"/>
      <c r="F2" s="484"/>
      <c r="G2" s="519"/>
      <c r="H2" s="484"/>
      <c r="I2" s="484"/>
      <c r="J2" s="484"/>
      <c r="K2" s="484"/>
      <c r="L2" s="484"/>
      <c r="M2" s="484"/>
      <c r="N2" s="484"/>
      <c r="O2" s="484"/>
    </row>
    <row r="3" spans="2:15" s="75" customFormat="1" ht="18.649999999999999" customHeight="1" x14ac:dyDescent="0.4">
      <c r="B3" s="496" t="s">
        <v>105</v>
      </c>
      <c r="C3" s="497" t="s">
        <v>537</v>
      </c>
      <c r="D3" s="484"/>
      <c r="E3" s="484"/>
      <c r="F3" s="484"/>
      <c r="G3" s="484"/>
      <c r="H3" s="484"/>
      <c r="I3" s="484"/>
      <c r="J3" s="484"/>
      <c r="K3" s="484"/>
      <c r="L3" s="484"/>
      <c r="M3" s="484"/>
      <c r="N3" s="484"/>
      <c r="O3" s="484"/>
    </row>
    <row r="4" spans="2:15" s="75" customFormat="1" ht="18.649999999999999" customHeight="1" x14ac:dyDescent="0.4">
      <c r="B4" s="496" t="s">
        <v>106</v>
      </c>
      <c r="C4" s="495" t="s">
        <v>347</v>
      </c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484"/>
      <c r="O4" s="484"/>
    </row>
    <row r="5" spans="2:15" s="75" customFormat="1" ht="18.649999999999999" customHeight="1" x14ac:dyDescent="0.4">
      <c r="B5" s="496" t="s">
        <v>538</v>
      </c>
      <c r="C5" s="495" t="s">
        <v>348</v>
      </c>
      <c r="D5" s="484"/>
      <c r="E5" s="484"/>
      <c r="F5" s="484"/>
      <c r="G5" s="484"/>
      <c r="H5" s="484"/>
      <c r="I5" s="484"/>
      <c r="J5" s="484"/>
      <c r="K5" s="484"/>
      <c r="L5" s="484"/>
      <c r="M5" s="484"/>
      <c r="N5" s="484"/>
      <c r="O5" s="484"/>
    </row>
    <row r="6" spans="2:15" ht="12.75" customHeight="1" x14ac:dyDescent="0.3">
      <c r="B6" s="451"/>
      <c r="C6" s="472"/>
      <c r="D6" s="451"/>
      <c r="E6" s="451"/>
      <c r="F6" s="451"/>
      <c r="G6" s="451"/>
      <c r="H6" s="451"/>
      <c r="I6" s="451"/>
      <c r="J6" s="451"/>
      <c r="K6" s="451"/>
      <c r="L6" s="451"/>
      <c r="M6" s="451"/>
      <c r="N6" s="451"/>
      <c r="O6" s="451"/>
    </row>
    <row r="7" spans="2:15" x14ac:dyDescent="0.3">
      <c r="B7" s="424"/>
      <c r="C7" s="521"/>
      <c r="D7" s="951" t="s">
        <v>346</v>
      </c>
      <c r="E7" s="951"/>
      <c r="F7" s="951"/>
      <c r="G7" s="951"/>
      <c r="H7" s="951"/>
      <c r="I7" s="951"/>
      <c r="J7" s="951"/>
      <c r="K7" s="951"/>
      <c r="L7" s="951"/>
      <c r="M7" s="951"/>
      <c r="N7" s="951"/>
      <c r="O7" s="951"/>
    </row>
    <row r="8" spans="2:15" s="4" customFormat="1" ht="16.5" x14ac:dyDescent="0.4">
      <c r="B8" s="467" t="s">
        <v>425</v>
      </c>
      <c r="C8" s="428" t="s">
        <v>71</v>
      </c>
      <c r="D8" s="467" t="s">
        <v>18</v>
      </c>
      <c r="E8" s="467" t="s">
        <v>19</v>
      </c>
      <c r="F8" s="467" t="s">
        <v>20</v>
      </c>
      <c r="G8" s="467" t="s">
        <v>21</v>
      </c>
      <c r="H8" s="429" t="s">
        <v>73</v>
      </c>
      <c r="I8" s="430" t="s">
        <v>74</v>
      </c>
      <c r="J8" s="467" t="s">
        <v>75</v>
      </c>
      <c r="K8" s="467" t="s">
        <v>76</v>
      </c>
      <c r="L8" s="467" t="s">
        <v>77</v>
      </c>
      <c r="M8" s="467" t="s">
        <v>78</v>
      </c>
      <c r="N8" s="467" t="s">
        <v>79</v>
      </c>
      <c r="O8" s="467" t="s">
        <v>80</v>
      </c>
    </row>
    <row r="9" spans="2:15" s="4" customFormat="1" ht="12.75" customHeight="1" x14ac:dyDescent="0.3">
      <c r="B9" s="467"/>
      <c r="C9" s="428" t="s">
        <v>58</v>
      </c>
      <c r="D9" s="467" t="s">
        <v>84</v>
      </c>
      <c r="E9" s="467"/>
      <c r="F9" s="467" t="s">
        <v>22</v>
      </c>
      <c r="G9" s="468" t="s">
        <v>59</v>
      </c>
      <c r="H9" s="468" t="s">
        <v>60</v>
      </c>
      <c r="I9" s="468" t="s">
        <v>60</v>
      </c>
      <c r="J9" s="468" t="s">
        <v>60</v>
      </c>
      <c r="K9" s="468" t="s">
        <v>60</v>
      </c>
      <c r="L9" s="468" t="s">
        <v>60</v>
      </c>
      <c r="M9" s="468" t="s">
        <v>60</v>
      </c>
      <c r="N9" s="468" t="s">
        <v>60</v>
      </c>
      <c r="O9" s="468" t="s">
        <v>60</v>
      </c>
    </row>
    <row r="10" spans="2:15" ht="12.75" customHeight="1" x14ac:dyDescent="0.3">
      <c r="B10" s="432" t="s">
        <v>349</v>
      </c>
      <c r="C10" s="481">
        <v>45420</v>
      </c>
      <c r="D10" s="394">
        <v>11.5</v>
      </c>
      <c r="E10" s="601">
        <v>7.36</v>
      </c>
      <c r="F10" s="601">
        <v>3.36</v>
      </c>
      <c r="G10" s="598">
        <v>0.248</v>
      </c>
      <c r="H10" s="601">
        <v>3</v>
      </c>
      <c r="I10" s="601">
        <v>0.01</v>
      </c>
      <c r="J10" s="601">
        <v>0.45</v>
      </c>
      <c r="K10" s="601">
        <v>0.01</v>
      </c>
      <c r="L10" s="601">
        <v>1.46</v>
      </c>
      <c r="M10" s="601">
        <v>0.61</v>
      </c>
      <c r="N10" s="601">
        <v>5.2</v>
      </c>
      <c r="O10" s="601">
        <v>0.7</v>
      </c>
    </row>
    <row r="11" spans="2:15" ht="12.75" customHeight="1" x14ac:dyDescent="0.3">
      <c r="B11" s="467"/>
      <c r="C11" s="482">
        <v>45448</v>
      </c>
      <c r="D11" s="377">
        <v>9.9</v>
      </c>
      <c r="E11" s="602">
        <v>7.47</v>
      </c>
      <c r="F11" s="602">
        <v>4.92</v>
      </c>
      <c r="G11" s="599">
        <v>0.36099999999999999</v>
      </c>
      <c r="H11" s="602">
        <v>3.8</v>
      </c>
      <c r="I11" s="602">
        <v>0.01</v>
      </c>
      <c r="J11" s="602">
        <v>0.48</v>
      </c>
      <c r="K11" s="602">
        <v>0.01</v>
      </c>
      <c r="L11" s="602">
        <v>1.84</v>
      </c>
      <c r="M11" s="602">
        <v>0.57999999999999996</v>
      </c>
      <c r="N11" s="602">
        <v>7.3</v>
      </c>
      <c r="O11" s="602">
        <v>0.95</v>
      </c>
    </row>
    <row r="12" spans="2:15" ht="12.75" customHeight="1" x14ac:dyDescent="0.3">
      <c r="B12" s="467"/>
      <c r="C12" s="482">
        <v>45476</v>
      </c>
      <c r="D12" s="377">
        <v>14.6</v>
      </c>
      <c r="E12" s="602">
        <v>7.54</v>
      </c>
      <c r="F12" s="602">
        <v>3.42</v>
      </c>
      <c r="G12" s="599">
        <v>0.248</v>
      </c>
      <c r="H12" s="602">
        <v>2.86</v>
      </c>
      <c r="I12" s="602">
        <v>0.01</v>
      </c>
      <c r="J12" s="602">
        <v>0.25</v>
      </c>
      <c r="K12" s="602">
        <v>0.01</v>
      </c>
      <c r="L12" s="602">
        <v>1.51</v>
      </c>
      <c r="M12" s="602">
        <v>0.55000000000000004</v>
      </c>
      <c r="N12" s="602">
        <v>5.64</v>
      </c>
      <c r="O12" s="602">
        <v>0.73</v>
      </c>
    </row>
    <row r="13" spans="2:15" ht="12.75" customHeight="1" x14ac:dyDescent="0.3">
      <c r="B13" s="467"/>
      <c r="C13" s="482">
        <v>45518</v>
      </c>
      <c r="D13" s="377">
        <v>14</v>
      </c>
      <c r="E13" s="602">
        <v>7.49</v>
      </c>
      <c r="F13" s="602">
        <v>4.28</v>
      </c>
      <c r="G13" s="599">
        <v>0.372</v>
      </c>
      <c r="H13" s="602">
        <v>3.62</v>
      </c>
      <c r="I13" s="602">
        <v>0.16</v>
      </c>
      <c r="J13" s="602">
        <v>0.3</v>
      </c>
      <c r="K13" s="602">
        <v>0.01</v>
      </c>
      <c r="L13" s="602">
        <v>1.89</v>
      </c>
      <c r="M13" s="602">
        <v>0.61</v>
      </c>
      <c r="N13" s="602">
        <v>7.16</v>
      </c>
      <c r="O13" s="602">
        <v>0.93</v>
      </c>
    </row>
    <row r="14" spans="2:15" ht="12.75" customHeight="1" x14ac:dyDescent="0.3">
      <c r="B14" s="467"/>
      <c r="C14" s="482">
        <v>45539</v>
      </c>
      <c r="D14" s="377">
        <v>10.199999999999999</v>
      </c>
      <c r="E14" s="602">
        <v>7.51</v>
      </c>
      <c r="F14" s="602">
        <v>4.74</v>
      </c>
      <c r="G14" s="599">
        <v>0.36099999999999999</v>
      </c>
      <c r="H14" s="602">
        <v>3.51</v>
      </c>
      <c r="I14" s="602">
        <v>0.31</v>
      </c>
      <c r="J14" s="602">
        <v>0.39</v>
      </c>
      <c r="K14" s="602">
        <v>0.01</v>
      </c>
      <c r="L14" s="602">
        <v>1.79</v>
      </c>
      <c r="M14" s="602">
        <v>0.62</v>
      </c>
      <c r="N14" s="602">
        <v>7.14</v>
      </c>
      <c r="O14" s="602">
        <v>0.93</v>
      </c>
    </row>
    <row r="15" spans="2:15" ht="12.75" customHeight="1" x14ac:dyDescent="0.3">
      <c r="B15" s="567"/>
      <c r="C15" s="482">
        <v>45574</v>
      </c>
      <c r="D15" s="377">
        <v>4.3</v>
      </c>
      <c r="E15" s="602">
        <v>7.69</v>
      </c>
      <c r="F15" s="602">
        <v>5.65</v>
      </c>
      <c r="G15" s="599">
        <v>0.42299999999999999</v>
      </c>
      <c r="H15" s="647">
        <v>4.62</v>
      </c>
      <c r="I15" s="647">
        <v>0.94</v>
      </c>
      <c r="J15" s="647">
        <v>0.5</v>
      </c>
      <c r="K15" s="647">
        <v>0.02</v>
      </c>
      <c r="L15" s="647">
        <v>2.06</v>
      </c>
      <c r="M15" s="647">
        <v>0.56999999999999995</v>
      </c>
      <c r="N15" s="647">
        <v>8.36</v>
      </c>
      <c r="O15" s="647">
        <v>1.1000000000000001</v>
      </c>
    </row>
    <row r="16" spans="2:15" x14ac:dyDescent="0.3">
      <c r="B16" s="439"/>
      <c r="C16" s="492" t="s">
        <v>165</v>
      </c>
      <c r="D16" s="402">
        <f>AVERAGE(D12:D15)</f>
        <v>10.774999999999999</v>
      </c>
      <c r="E16" s="603">
        <f>-LOG((10^(-E10)+10^(-E11)+10^(-E12)+10^(-E13)+10^(-E14)+10^(-E15))/6)</f>
        <v>7.4992696352371677</v>
      </c>
      <c r="F16" s="603">
        <f t="shared" ref="F16:O16" si="0">AVERAGEA(F10:F15)</f>
        <v>4.3949999999999996</v>
      </c>
      <c r="G16" s="600">
        <f t="shared" si="0"/>
        <v>0.33549999999999996</v>
      </c>
      <c r="H16" s="441">
        <f t="shared" si="0"/>
        <v>3.5683333333333334</v>
      </c>
      <c r="I16" s="441">
        <f t="shared" si="0"/>
        <v>0.24</v>
      </c>
      <c r="J16" s="441">
        <f t="shared" si="0"/>
        <v>0.39500000000000002</v>
      </c>
      <c r="K16" s="441">
        <f t="shared" si="0"/>
        <v>1.1666666666666667E-2</v>
      </c>
      <c r="L16" s="441">
        <f t="shared" si="0"/>
        <v>1.7583333333333331</v>
      </c>
      <c r="M16" s="441">
        <f t="shared" si="0"/>
        <v>0.59</v>
      </c>
      <c r="N16" s="441">
        <f t="shared" si="0"/>
        <v>6.8</v>
      </c>
      <c r="O16" s="441">
        <f t="shared" si="0"/>
        <v>0.89</v>
      </c>
    </row>
    <row r="17" spans="1:24" x14ac:dyDescent="0.3">
      <c r="B17" s="467"/>
      <c r="C17" s="428"/>
      <c r="D17" s="429"/>
      <c r="E17" s="436"/>
      <c r="F17" s="436"/>
      <c r="G17" s="483"/>
      <c r="H17" s="436"/>
      <c r="I17" s="436"/>
      <c r="J17" s="436"/>
      <c r="K17" s="436"/>
      <c r="L17" s="436"/>
      <c r="M17" s="436"/>
      <c r="N17" s="436"/>
      <c r="O17" s="436"/>
    </row>
    <row r="18" spans="1:24" x14ac:dyDescent="0.3">
      <c r="B18" s="424"/>
      <c r="C18" s="521"/>
      <c r="D18" s="951" t="s">
        <v>345</v>
      </c>
      <c r="E18" s="951"/>
      <c r="F18" s="436"/>
      <c r="G18" s="483"/>
      <c r="H18" s="436"/>
      <c r="I18" s="436"/>
      <c r="J18" s="436"/>
      <c r="K18" s="436"/>
      <c r="L18" s="436"/>
      <c r="M18" s="436"/>
      <c r="N18" s="436"/>
      <c r="O18" s="436"/>
    </row>
    <row r="19" spans="1:24" ht="16.5" x14ac:dyDescent="0.4">
      <c r="B19" s="467" t="s">
        <v>17</v>
      </c>
      <c r="C19" s="428" t="s">
        <v>71</v>
      </c>
      <c r="D19" s="429" t="s">
        <v>344</v>
      </c>
      <c r="E19" s="467" t="s">
        <v>82</v>
      </c>
      <c r="F19" s="436"/>
      <c r="G19" s="483"/>
      <c r="H19" s="436"/>
      <c r="I19" s="436"/>
      <c r="J19" s="436"/>
      <c r="K19" s="436"/>
      <c r="L19" s="436"/>
      <c r="M19" s="436"/>
      <c r="N19" s="436"/>
      <c r="O19" s="436"/>
    </row>
    <row r="20" spans="1:24" x14ac:dyDescent="0.3">
      <c r="B20" s="467"/>
      <c r="C20" s="428" t="s">
        <v>58</v>
      </c>
      <c r="D20" s="468" t="s">
        <v>86</v>
      </c>
      <c r="E20" s="467" t="s">
        <v>60</v>
      </c>
      <c r="F20" s="436"/>
      <c r="G20" s="483"/>
      <c r="H20" s="436"/>
      <c r="I20" s="436"/>
      <c r="J20" s="436"/>
      <c r="K20" s="436"/>
      <c r="L20" s="436"/>
      <c r="M20" s="436"/>
      <c r="N20" s="436"/>
      <c r="O20" s="436"/>
    </row>
    <row r="21" spans="1:24" x14ac:dyDescent="0.3">
      <c r="B21" s="432" t="s">
        <v>349</v>
      </c>
      <c r="C21" s="481">
        <f t="shared" ref="C21:C26" si="1">C10</f>
        <v>45420</v>
      </c>
      <c r="D21" s="447" t="s">
        <v>9</v>
      </c>
      <c r="E21" s="447" t="s">
        <v>9</v>
      </c>
      <c r="F21" s="436"/>
      <c r="G21" s="483"/>
      <c r="H21" s="436"/>
      <c r="I21" s="436"/>
      <c r="J21" s="436"/>
      <c r="K21" s="436"/>
      <c r="L21" s="436"/>
      <c r="M21" s="436"/>
      <c r="N21" s="436"/>
      <c r="O21" s="436"/>
    </row>
    <row r="22" spans="1:24" x14ac:dyDescent="0.3">
      <c r="B22" s="467"/>
      <c r="C22" s="482">
        <f t="shared" si="1"/>
        <v>45448</v>
      </c>
      <c r="D22" s="444" t="s">
        <v>9</v>
      </c>
      <c r="E22" s="444" t="s">
        <v>9</v>
      </c>
      <c r="F22" s="436"/>
      <c r="G22" s="483"/>
      <c r="H22" s="436"/>
      <c r="I22" s="436"/>
      <c r="J22" s="436"/>
      <c r="K22" s="436"/>
      <c r="L22" s="436"/>
      <c r="M22" s="436"/>
      <c r="N22" s="436"/>
      <c r="O22" s="436"/>
    </row>
    <row r="23" spans="1:24" x14ac:dyDescent="0.3">
      <c r="B23" s="467"/>
      <c r="C23" s="482">
        <f t="shared" si="1"/>
        <v>45476</v>
      </c>
      <c r="D23" s="444" t="s">
        <v>9</v>
      </c>
      <c r="E23" s="444" t="s">
        <v>9</v>
      </c>
      <c r="F23" s="436"/>
      <c r="G23" s="483"/>
      <c r="H23" s="436"/>
      <c r="I23" s="436"/>
      <c r="J23" s="436"/>
      <c r="K23" s="436"/>
      <c r="L23" s="436"/>
      <c r="M23" s="436"/>
      <c r="N23" s="436"/>
      <c r="O23" s="436"/>
    </row>
    <row r="24" spans="1:24" x14ac:dyDescent="0.3">
      <c r="B24" s="467"/>
      <c r="C24" s="482">
        <f t="shared" si="1"/>
        <v>45518</v>
      </c>
      <c r="D24" s="444" t="s">
        <v>9</v>
      </c>
      <c r="E24" s="444" t="s">
        <v>9</v>
      </c>
      <c r="F24" s="436"/>
      <c r="G24" s="483"/>
      <c r="H24" s="436"/>
      <c r="I24" s="436"/>
      <c r="J24" s="436"/>
      <c r="K24" s="436"/>
      <c r="L24" s="436"/>
      <c r="M24" s="436"/>
      <c r="N24" s="436"/>
      <c r="O24" s="436"/>
    </row>
    <row r="25" spans="1:24" x14ac:dyDescent="0.3">
      <c r="B25" s="467"/>
      <c r="C25" s="482">
        <f t="shared" si="1"/>
        <v>45539</v>
      </c>
      <c r="D25" s="444" t="s">
        <v>9</v>
      </c>
      <c r="E25" s="444" t="s">
        <v>9</v>
      </c>
      <c r="F25" s="436"/>
      <c r="G25" s="483"/>
      <c r="H25" s="436"/>
      <c r="I25" s="436"/>
      <c r="J25" s="436"/>
      <c r="K25" s="436"/>
      <c r="L25" s="436"/>
      <c r="M25" s="436"/>
      <c r="N25" s="436"/>
      <c r="O25" s="436"/>
    </row>
    <row r="26" spans="1:24" x14ac:dyDescent="0.3">
      <c r="B26" s="567"/>
      <c r="C26" s="482">
        <f t="shared" si="1"/>
        <v>45574</v>
      </c>
      <c r="D26" s="444" t="s">
        <v>9</v>
      </c>
      <c r="E26" s="444" t="s">
        <v>9</v>
      </c>
      <c r="F26" s="436"/>
      <c r="G26" s="483"/>
      <c r="H26" s="436"/>
      <c r="I26" s="436"/>
      <c r="J26" s="436"/>
      <c r="K26" s="436"/>
      <c r="L26" s="436"/>
      <c r="M26" s="436"/>
      <c r="N26" s="436"/>
      <c r="O26" s="436"/>
    </row>
    <row r="27" spans="1:24" x14ac:dyDescent="0.3">
      <c r="B27" s="439"/>
      <c r="C27" s="492" t="s">
        <v>61</v>
      </c>
      <c r="D27" s="449" t="s">
        <v>9</v>
      </c>
      <c r="E27" s="449" t="s">
        <v>9</v>
      </c>
      <c r="F27" s="436"/>
      <c r="G27" s="483"/>
      <c r="H27" s="436"/>
      <c r="I27" s="436"/>
      <c r="J27" s="436"/>
      <c r="K27" s="436"/>
      <c r="L27" s="436"/>
      <c r="M27" s="436"/>
      <c r="N27" s="436"/>
      <c r="O27" s="436"/>
    </row>
    <row r="28" spans="1:24" ht="12.75" customHeight="1" x14ac:dyDescent="0.3">
      <c r="A28" s="5"/>
      <c r="B28" s="451" t="s">
        <v>66</v>
      </c>
      <c r="C28" s="428"/>
      <c r="D28" s="451"/>
      <c r="E28" s="451"/>
      <c r="F28" s="451"/>
      <c r="G28" s="451"/>
      <c r="H28" s="451"/>
      <c r="I28" s="451"/>
      <c r="J28" s="451"/>
      <c r="K28" s="451"/>
      <c r="L28" s="451"/>
      <c r="M28" s="451"/>
      <c r="N28" s="451"/>
      <c r="O28" s="451"/>
    </row>
    <row r="29" spans="1:24" ht="12.75" customHeight="1" x14ac:dyDescent="0.3">
      <c r="B29" s="934" t="s">
        <v>503</v>
      </c>
      <c r="C29" s="934"/>
      <c r="D29" s="934"/>
      <c r="E29" s="934"/>
      <c r="F29" s="934"/>
      <c r="G29" s="934"/>
      <c r="H29" s="934"/>
      <c r="I29" s="934"/>
      <c r="J29" s="934"/>
      <c r="K29" s="934"/>
      <c r="L29" s="934"/>
      <c r="M29" s="934"/>
      <c r="N29" s="934"/>
      <c r="O29" s="934"/>
      <c r="P29" s="11"/>
      <c r="Q29" s="13"/>
      <c r="R29" s="13"/>
      <c r="S29" s="13"/>
      <c r="T29" s="5"/>
      <c r="U29" s="5"/>
      <c r="V29" s="5"/>
      <c r="W29" s="10"/>
      <c r="X29" s="10"/>
    </row>
    <row r="30" spans="1:24" s="21" customFormat="1" ht="12.75" customHeight="1" x14ac:dyDescent="0.3">
      <c r="B30" s="936" t="s">
        <v>269</v>
      </c>
      <c r="C30" s="936"/>
      <c r="D30" s="936"/>
      <c r="E30" s="936"/>
      <c r="F30" s="936"/>
      <c r="G30" s="936"/>
      <c r="H30" s="936"/>
      <c r="I30" s="936"/>
      <c r="J30" s="936"/>
      <c r="K30" s="936"/>
      <c r="L30" s="936"/>
      <c r="M30" s="936"/>
      <c r="N30" s="936"/>
      <c r="O30" s="936"/>
      <c r="P30" s="213"/>
      <c r="Q30" s="27"/>
      <c r="R30" s="27"/>
      <c r="S30" s="27"/>
      <c r="T30" s="27"/>
      <c r="U30" s="27"/>
      <c r="V30" s="27"/>
      <c r="W30" s="27"/>
      <c r="X30" s="27"/>
    </row>
    <row r="31" spans="1:24" ht="12.75" customHeight="1" x14ac:dyDescent="0.3">
      <c r="A31" s="5"/>
      <c r="B31" s="952"/>
      <c r="C31" s="953"/>
      <c r="D31" s="953"/>
      <c r="E31" s="953"/>
      <c r="F31" s="953"/>
      <c r="G31" s="953"/>
      <c r="H31" s="953"/>
      <c r="I31" s="953"/>
      <c r="J31" s="953"/>
      <c r="K31" s="953"/>
      <c r="L31" s="953"/>
      <c r="M31" s="953"/>
      <c r="N31" s="953"/>
      <c r="O31" s="953"/>
    </row>
    <row r="32" spans="1:24" ht="12.75" customHeight="1" x14ac:dyDescent="0.3">
      <c r="A32" s="5"/>
      <c r="B32" s="451"/>
      <c r="C32" s="428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</row>
    <row r="33" spans="2:15" ht="12.75" customHeight="1" x14ac:dyDescent="0.3">
      <c r="B33" s="426"/>
      <c r="C33" s="492"/>
      <c r="D33" s="624" t="s">
        <v>67</v>
      </c>
      <c r="E33" s="426" t="s">
        <v>68</v>
      </c>
      <c r="F33" s="426" t="s">
        <v>83</v>
      </c>
      <c r="G33" s="426" t="s">
        <v>69</v>
      </c>
      <c r="H33" s="451"/>
      <c r="I33" s="426" t="s">
        <v>109</v>
      </c>
      <c r="J33" s="426" t="s">
        <v>2</v>
      </c>
      <c r="K33" s="426" t="s">
        <v>69</v>
      </c>
      <c r="L33" s="451"/>
      <c r="M33" s="451"/>
      <c r="N33" s="451"/>
      <c r="O33" s="451"/>
    </row>
    <row r="34" spans="2:15" ht="12.75" customHeight="1" x14ac:dyDescent="0.3">
      <c r="B34" s="432" t="s">
        <v>509</v>
      </c>
      <c r="C34" s="481">
        <f t="shared" ref="C34:C39" si="2">C10</f>
        <v>45420</v>
      </c>
      <c r="D34" s="570">
        <f t="shared" ref="D34:D39" si="3">+(H10/48.03+N(I10)/62.01+J10/35.45+G10+N(D21)/31.66)*1000</f>
        <v>323.31616133090813</v>
      </c>
      <c r="E34" s="570">
        <f t="shared" ref="E34:E39" si="4">10^(6-E10)+(N(K10)/18.04+L10/22.99+M10/39.1+N10/20.04+O10/12.16)*1000</f>
        <v>396.75169784233049</v>
      </c>
      <c r="F34" s="325">
        <f t="shared" ref="F34:F39" si="5">100*(E34-D34)/(E34+D34)</f>
        <v>10.198418881761915</v>
      </c>
      <c r="G34" s="546" t="s">
        <v>160</v>
      </c>
      <c r="H34" s="451"/>
      <c r="I34" s="438">
        <f t="shared" ref="I34:I39" si="6">(349.7*10^(3-E10)+(80*H10/48.03+71.5*N(I10)/62.01+76.3*J10/35.45+73.5*N(K10)/18.04+50.1*L10/22.99+73.5*M10/39.1+59.8*N10/20.04+53.3*O10/12.16+44.5*G10+69*N(D21)/31.66))*1/10</f>
        <v>3.9982504384075264</v>
      </c>
      <c r="J34" s="438">
        <f t="shared" ref="J34:J39" si="7">100*(I34-F10)/(I34+F10)</f>
        <v>8.673942858428406</v>
      </c>
      <c r="K34" s="480" t="s">
        <v>250</v>
      </c>
      <c r="L34" s="451"/>
      <c r="M34" s="451"/>
      <c r="N34" s="451"/>
      <c r="O34" s="451"/>
    </row>
    <row r="35" spans="2:15" ht="12.75" customHeight="1" x14ac:dyDescent="0.3">
      <c r="B35" s="451"/>
      <c r="C35" s="482">
        <f t="shared" si="2"/>
        <v>45448</v>
      </c>
      <c r="D35" s="570">
        <f t="shared" si="3"/>
        <v>453.81868017858415</v>
      </c>
      <c r="E35" s="570">
        <f t="shared" si="4"/>
        <v>537.85322255543758</v>
      </c>
      <c r="F35" s="325">
        <f t="shared" si="5"/>
        <v>8.4740267567500602</v>
      </c>
      <c r="G35" s="546" t="s">
        <v>160</v>
      </c>
      <c r="H35" s="451"/>
      <c r="I35" s="438">
        <f t="shared" si="6"/>
        <v>5.4538637441295208</v>
      </c>
      <c r="J35" s="438">
        <f t="shared" si="7"/>
        <v>5.146238251216956</v>
      </c>
      <c r="K35" s="480" t="s">
        <v>250</v>
      </c>
      <c r="L35" s="451"/>
      <c r="M35" s="451"/>
      <c r="N35" s="451"/>
      <c r="O35" s="451"/>
    </row>
    <row r="36" spans="2:15" ht="12.75" customHeight="1" x14ac:dyDescent="0.3">
      <c r="B36" s="451"/>
      <c r="C36" s="482">
        <f t="shared" si="2"/>
        <v>45476</v>
      </c>
      <c r="D36" s="570">
        <f t="shared" si="3"/>
        <v>314.75956750012472</v>
      </c>
      <c r="E36" s="570">
        <f t="shared" si="4"/>
        <v>421.80041144161578</v>
      </c>
      <c r="F36" s="325">
        <f t="shared" si="5"/>
        <v>14.532535978303219</v>
      </c>
      <c r="G36" s="546" t="s">
        <v>160</v>
      </c>
      <c r="H36" s="451"/>
      <c r="I36" s="438">
        <f t="shared" si="6"/>
        <v>4.0754315304421835</v>
      </c>
      <c r="J36" s="438">
        <f t="shared" si="7"/>
        <v>8.7444135508435128</v>
      </c>
      <c r="K36" s="480" t="s">
        <v>250</v>
      </c>
      <c r="L36" s="451"/>
      <c r="M36" s="451"/>
      <c r="N36" s="451"/>
      <c r="O36" s="451"/>
    </row>
    <row r="37" spans="2:15" ht="12.75" customHeight="1" x14ac:dyDescent="0.3">
      <c r="B37" s="451"/>
      <c r="C37" s="482">
        <f t="shared" si="2"/>
        <v>45518</v>
      </c>
      <c r="D37" s="570">
        <f t="shared" si="3"/>
        <v>458.41241309981604</v>
      </c>
      <c r="E37" s="570">
        <f t="shared" si="4"/>
        <v>532.16305478059837</v>
      </c>
      <c r="F37" s="325">
        <f t="shared" si="5"/>
        <v>7.4452319961638462</v>
      </c>
      <c r="G37" s="480" t="s">
        <v>250</v>
      </c>
      <c r="H37" s="451"/>
      <c r="I37" s="438">
        <f t="shared" si="6"/>
        <v>5.4173253923930718</v>
      </c>
      <c r="J37" s="438">
        <f t="shared" si="7"/>
        <v>11.728237904497153</v>
      </c>
      <c r="K37" s="546" t="s">
        <v>160</v>
      </c>
      <c r="L37" s="451"/>
      <c r="M37" s="451"/>
      <c r="N37" s="451"/>
      <c r="O37" s="451"/>
    </row>
    <row r="38" spans="2:15" ht="12.75" customHeight="1" x14ac:dyDescent="0.3">
      <c r="B38" s="451"/>
      <c r="C38" s="482">
        <f t="shared" si="2"/>
        <v>45539</v>
      </c>
      <c r="D38" s="570">
        <f t="shared" si="3"/>
        <v>450.07992953728598</v>
      </c>
      <c r="E38" s="570">
        <f t="shared" si="4"/>
        <v>527.06963158454028</v>
      </c>
      <c r="F38" s="325">
        <f t="shared" si="5"/>
        <v>7.8790090187284632</v>
      </c>
      <c r="G38" s="480" t="s">
        <v>250</v>
      </c>
      <c r="H38" s="451"/>
      <c r="I38" s="438">
        <f t="shared" si="6"/>
        <v>5.3607887700173684</v>
      </c>
      <c r="J38" s="438">
        <f t="shared" si="7"/>
        <v>6.1459434916615994</v>
      </c>
      <c r="K38" s="480" t="s">
        <v>250</v>
      </c>
      <c r="L38" s="451"/>
      <c r="M38" s="451"/>
      <c r="N38" s="451"/>
      <c r="O38" s="451"/>
    </row>
    <row r="39" spans="2:15" ht="12.75" customHeight="1" x14ac:dyDescent="0.3">
      <c r="B39" s="499"/>
      <c r="C39" s="487">
        <f t="shared" si="2"/>
        <v>45574</v>
      </c>
      <c r="D39" s="571">
        <f t="shared" si="3"/>
        <v>548.45309902712711</v>
      </c>
      <c r="E39" s="571">
        <f t="shared" si="4"/>
        <v>612.93744065168892</v>
      </c>
      <c r="F39" s="572">
        <f t="shared" si="5"/>
        <v>5.5523391504803401</v>
      </c>
      <c r="G39" s="488" t="s">
        <v>250</v>
      </c>
      <c r="H39" s="451"/>
      <c r="I39" s="477">
        <f t="shared" si="6"/>
        <v>6.4096042722797124</v>
      </c>
      <c r="J39" s="477">
        <f t="shared" si="7"/>
        <v>6.2987495702967928</v>
      </c>
      <c r="K39" s="488" t="s">
        <v>250</v>
      </c>
      <c r="L39" s="451"/>
      <c r="M39" s="451"/>
      <c r="N39" s="451"/>
      <c r="O39" s="451"/>
    </row>
    <row r="40" spans="2:15" ht="12.75" customHeight="1" x14ac:dyDescent="0.3">
      <c r="B40" s="451"/>
      <c r="C40" s="482"/>
      <c r="D40" s="523"/>
      <c r="E40" s="473"/>
      <c r="F40" s="438"/>
      <c r="G40" s="480"/>
      <c r="H40" s="451"/>
      <c r="I40" s="437"/>
      <c r="J40" s="438"/>
      <c r="K40" s="480"/>
      <c r="L40" s="451"/>
      <c r="M40" s="451"/>
      <c r="N40" s="451"/>
      <c r="O40" s="451"/>
    </row>
    <row r="41" spans="2:15" ht="12.75" customHeight="1" x14ac:dyDescent="0.3">
      <c r="B41" s="451"/>
      <c r="C41" s="482"/>
      <c r="D41" s="452"/>
      <c r="E41" s="455"/>
      <c r="F41" s="455"/>
      <c r="G41" s="480"/>
      <c r="H41" s="451"/>
      <c r="I41" s="455"/>
      <c r="J41" s="455"/>
      <c r="K41" s="480"/>
      <c r="L41" s="451"/>
      <c r="M41" s="451"/>
      <c r="N41" s="451"/>
      <c r="O41" s="451"/>
    </row>
    <row r="42" spans="2:15" ht="12.75" customHeight="1" x14ac:dyDescent="0.3">
      <c r="B42" s="451"/>
      <c r="C42" s="472"/>
      <c r="D42" s="451"/>
      <c r="E42" s="451"/>
      <c r="F42" s="451"/>
      <c r="G42" s="451"/>
      <c r="H42" s="451"/>
      <c r="I42" s="451"/>
      <c r="J42" s="451"/>
      <c r="K42" s="451"/>
      <c r="L42" s="451"/>
      <c r="M42" s="451"/>
      <c r="N42" s="451"/>
      <c r="O42" s="451"/>
    </row>
    <row r="43" spans="2:15" ht="12.75" customHeight="1" x14ac:dyDescent="0.3">
      <c r="B43" s="934"/>
      <c r="C43" s="934"/>
      <c r="D43" s="934"/>
      <c r="E43" s="934"/>
      <c r="F43" s="934"/>
      <c r="G43" s="934"/>
      <c r="H43" s="934"/>
      <c r="I43" s="934"/>
      <c r="J43" s="934"/>
      <c r="K43" s="934"/>
      <c r="L43" s="934"/>
      <c r="M43" s="934"/>
      <c r="N43" s="934"/>
      <c r="O43" s="934"/>
    </row>
    <row r="48" spans="2:15" x14ac:dyDescent="0.3">
      <c r="C48" s="1"/>
      <c r="E48" s="295"/>
      <c r="F48" s="294"/>
      <c r="G48" s="293"/>
      <c r="J48" s="292"/>
    </row>
    <row r="49" spans="3:10" x14ac:dyDescent="0.3">
      <c r="C49" s="1"/>
      <c r="E49" s="295"/>
      <c r="F49" s="294"/>
      <c r="G49" s="293"/>
      <c r="I49" s="5"/>
      <c r="J49" s="292"/>
    </row>
    <row r="50" spans="3:10" x14ac:dyDescent="0.3">
      <c r="C50" s="1"/>
      <c r="E50" s="295"/>
      <c r="F50" s="294"/>
      <c r="G50" s="293"/>
      <c r="J50" s="292"/>
    </row>
    <row r="51" spans="3:10" x14ac:dyDescent="0.3">
      <c r="C51" s="1"/>
      <c r="E51" s="295"/>
      <c r="F51" s="294"/>
      <c r="G51" s="293"/>
      <c r="J51" s="292"/>
    </row>
    <row r="312" spans="3:8" x14ac:dyDescent="0.3">
      <c r="C312" s="9">
        <v>6.6135911906364502</v>
      </c>
      <c r="G312" s="1">
        <v>0.92100000000000004</v>
      </c>
      <c r="H312" s="1">
        <v>0.374</v>
      </c>
    </row>
  </sheetData>
  <mergeCells count="6">
    <mergeCell ref="D7:O7"/>
    <mergeCell ref="D18:E18"/>
    <mergeCell ref="B29:O29"/>
    <mergeCell ref="B43:O43"/>
    <mergeCell ref="B31:O31"/>
    <mergeCell ref="B30:O30"/>
  </mergeCells>
  <phoneticPr fontId="9"/>
  <pageMargins left="0.78740157480314965" right="0.78740157480314965" top="0.98425196850393704" bottom="0.98425196850393704" header="0.51181102362204722" footer="0.51181102362204722"/>
  <pageSetup paperSize="9" scale="64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45433-0CE3-4A08-8048-7A7956C21FA0}">
  <sheetPr>
    <tabColor theme="0"/>
    <pageSetUpPr fitToPage="1"/>
  </sheetPr>
  <dimension ref="A1:AD311"/>
  <sheetViews>
    <sheetView tabSelected="1" view="pageBreakPreview" zoomScaleNormal="100" zoomScaleSheetLayoutView="100" workbookViewId="0">
      <selection activeCell="B63" sqref="B63"/>
    </sheetView>
  </sheetViews>
  <sheetFormatPr defaultColWidth="8.09765625" defaultRowHeight="13" x14ac:dyDescent="0.3"/>
  <cols>
    <col min="1" max="1" width="2.69921875" style="21" customWidth="1"/>
    <col min="2" max="2" width="18.69921875" style="21" customWidth="1"/>
    <col min="3" max="3" width="12.69921875" style="206" customWidth="1"/>
    <col min="4" max="4" width="12.09765625" style="21" customWidth="1"/>
    <col min="5" max="15" width="8.69921875" style="21" customWidth="1"/>
    <col min="16" max="16384" width="8.09765625" style="21"/>
  </cols>
  <sheetData>
    <row r="1" spans="1:30" ht="18.649999999999999" customHeight="1" x14ac:dyDescent="0.35">
      <c r="B1" s="524" t="s">
        <v>430</v>
      </c>
      <c r="C1" s="511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</row>
    <row r="2" spans="1:30" ht="18.649999999999999" customHeight="1" x14ac:dyDescent="0.4">
      <c r="B2" s="525"/>
      <c r="C2" s="511"/>
      <c r="D2" s="322"/>
      <c r="E2" s="322"/>
      <c r="F2" s="322"/>
      <c r="G2" s="526"/>
      <c r="H2" s="322"/>
      <c r="I2" s="322"/>
      <c r="J2" s="322"/>
      <c r="K2" s="322"/>
      <c r="L2" s="322"/>
      <c r="M2" s="322"/>
      <c r="N2" s="322"/>
      <c r="O2" s="322"/>
    </row>
    <row r="3" spans="1:30" ht="18.649999999999999" customHeight="1" x14ac:dyDescent="0.4">
      <c r="B3" s="525" t="s">
        <v>105</v>
      </c>
      <c r="C3" s="527" t="s">
        <v>540</v>
      </c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T3" s="527" t="s">
        <v>540</v>
      </c>
    </row>
    <row r="4" spans="1:30" ht="18.649999999999999" customHeight="1" x14ac:dyDescent="0.4">
      <c r="B4" s="525" t="s">
        <v>106</v>
      </c>
      <c r="C4" s="527" t="s">
        <v>267</v>
      </c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</row>
    <row r="5" spans="1:30" ht="18.649999999999999" customHeight="1" x14ac:dyDescent="0.4">
      <c r="B5" s="525" t="s">
        <v>292</v>
      </c>
      <c r="C5" s="528" t="s">
        <v>172</v>
      </c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</row>
    <row r="6" spans="1:30" ht="12.75" customHeight="1" x14ac:dyDescent="0.4">
      <c r="B6" s="525"/>
      <c r="C6" s="527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</row>
    <row r="7" spans="1:30" ht="12.75" customHeight="1" x14ac:dyDescent="0.3">
      <c r="B7" s="316"/>
      <c r="C7" s="516"/>
      <c r="D7" s="949" t="s">
        <v>163</v>
      </c>
      <c r="E7" s="949"/>
      <c r="F7" s="949"/>
      <c r="G7" s="949"/>
      <c r="H7" s="949"/>
      <c r="I7" s="949"/>
      <c r="J7" s="949"/>
      <c r="K7" s="949"/>
      <c r="L7" s="949"/>
      <c r="M7" s="949"/>
      <c r="N7" s="949"/>
      <c r="O7" s="949"/>
      <c r="P7" s="27"/>
      <c r="Q7" s="27"/>
      <c r="R7" s="27"/>
      <c r="S7" s="27"/>
      <c r="T7" s="27"/>
    </row>
    <row r="8" spans="1:30" s="26" customFormat="1" ht="16.5" x14ac:dyDescent="0.4">
      <c r="B8" s="376" t="s">
        <v>17</v>
      </c>
      <c r="C8" s="318" t="s">
        <v>71</v>
      </c>
      <c r="D8" s="376" t="s">
        <v>18</v>
      </c>
      <c r="E8" s="376" t="s">
        <v>19</v>
      </c>
      <c r="F8" s="376" t="s">
        <v>20</v>
      </c>
      <c r="G8" s="376" t="s">
        <v>21</v>
      </c>
      <c r="H8" s="377" t="s">
        <v>34</v>
      </c>
      <c r="I8" s="513" t="s">
        <v>35</v>
      </c>
      <c r="J8" s="376" t="s">
        <v>36</v>
      </c>
      <c r="K8" s="376" t="s">
        <v>37</v>
      </c>
      <c r="L8" s="376" t="s">
        <v>38</v>
      </c>
      <c r="M8" s="377" t="s">
        <v>39</v>
      </c>
      <c r="N8" s="377" t="s">
        <v>40</v>
      </c>
      <c r="O8" s="377" t="s">
        <v>41</v>
      </c>
      <c r="T8" s="376" t="s">
        <v>19</v>
      </c>
      <c r="U8" s="376" t="s">
        <v>20</v>
      </c>
      <c r="V8" s="376" t="s">
        <v>21</v>
      </c>
      <c r="W8" s="377" t="s">
        <v>34</v>
      </c>
      <c r="X8" s="513" t="s">
        <v>35</v>
      </c>
      <c r="Y8" s="376" t="s">
        <v>36</v>
      </c>
      <c r="Z8" s="376" t="s">
        <v>37</v>
      </c>
      <c r="AA8" s="376" t="s">
        <v>38</v>
      </c>
      <c r="AB8" s="377" t="s">
        <v>39</v>
      </c>
      <c r="AC8" s="377" t="s">
        <v>40</v>
      </c>
      <c r="AD8" s="377" t="s">
        <v>41</v>
      </c>
    </row>
    <row r="9" spans="1:30" s="26" customFormat="1" ht="12.75" customHeight="1" x14ac:dyDescent="0.3">
      <c r="B9" s="376"/>
      <c r="C9" s="318" t="s">
        <v>58</v>
      </c>
      <c r="D9" s="376" t="s">
        <v>259</v>
      </c>
      <c r="E9" s="376"/>
      <c r="F9" s="376" t="s">
        <v>22</v>
      </c>
      <c r="G9" s="320" t="s">
        <v>59</v>
      </c>
      <c r="H9" s="320" t="s">
        <v>60</v>
      </c>
      <c r="I9" s="320" t="s">
        <v>60</v>
      </c>
      <c r="J9" s="320" t="s">
        <v>60</v>
      </c>
      <c r="K9" s="320" t="s">
        <v>60</v>
      </c>
      <c r="L9" s="320" t="s">
        <v>60</v>
      </c>
      <c r="M9" s="320" t="s">
        <v>60</v>
      </c>
      <c r="N9" s="320" t="s">
        <v>60</v>
      </c>
      <c r="O9" s="320" t="s">
        <v>60</v>
      </c>
      <c r="T9" s="376"/>
      <c r="U9" s="376" t="s">
        <v>22</v>
      </c>
      <c r="V9" s="320" t="s">
        <v>59</v>
      </c>
      <c r="W9" s="320" t="s">
        <v>60</v>
      </c>
      <c r="X9" s="320" t="s">
        <v>60</v>
      </c>
      <c r="Y9" s="320" t="s">
        <v>60</v>
      </c>
      <c r="Z9" s="320" t="s">
        <v>60</v>
      </c>
      <c r="AA9" s="320" t="s">
        <v>60</v>
      </c>
      <c r="AB9" s="320" t="s">
        <v>60</v>
      </c>
      <c r="AC9" s="320" t="s">
        <v>60</v>
      </c>
      <c r="AD9" s="320" t="s">
        <v>60</v>
      </c>
    </row>
    <row r="10" spans="1:30" ht="12.75" customHeight="1" x14ac:dyDescent="0.3">
      <c r="A10" s="27"/>
      <c r="B10" s="387" t="s">
        <v>359</v>
      </c>
      <c r="C10" s="411">
        <v>45344</v>
      </c>
      <c r="D10" s="405" t="s">
        <v>136</v>
      </c>
      <c r="E10" s="397">
        <v>7.83</v>
      </c>
      <c r="F10" s="395">
        <v>19.11</v>
      </c>
      <c r="G10" s="396">
        <v>1.9831000000000001</v>
      </c>
      <c r="H10" s="395">
        <v>1.675325089902117</v>
      </c>
      <c r="I10" s="395">
        <v>0.84666026707624031</v>
      </c>
      <c r="J10" s="395">
        <v>3.6625493707528891</v>
      </c>
      <c r="K10" s="397" t="s">
        <v>601</v>
      </c>
      <c r="L10" s="395">
        <v>9.0510000000000002</v>
      </c>
      <c r="M10" s="395">
        <v>4.7050000000000001</v>
      </c>
      <c r="N10" s="397">
        <v>17.785</v>
      </c>
      <c r="O10" s="395">
        <v>9.2850000000000001</v>
      </c>
      <c r="T10" s="397">
        <v>7.68</v>
      </c>
      <c r="U10" s="395">
        <v>19.420000000000002</v>
      </c>
      <c r="V10" s="396">
        <v>1.133</v>
      </c>
      <c r="W10" s="395">
        <v>1.1739999999999999</v>
      </c>
      <c r="X10" s="395">
        <v>0</v>
      </c>
      <c r="Y10" s="395">
        <v>3.3879999999999999</v>
      </c>
      <c r="Z10" s="395">
        <v>2.9000000000000001E-2</v>
      </c>
      <c r="AA10" s="395">
        <v>8.6340000000000003</v>
      </c>
      <c r="AB10" s="395">
        <v>4.2930000000000001</v>
      </c>
      <c r="AC10" s="397">
        <v>9.5540000000000003</v>
      </c>
      <c r="AD10" s="395">
        <v>9.2550000000000008</v>
      </c>
    </row>
    <row r="11" spans="1:30" ht="12.75" customHeight="1" x14ac:dyDescent="0.3">
      <c r="A11" s="27"/>
      <c r="B11" s="376"/>
      <c r="C11" s="318">
        <v>45428</v>
      </c>
      <c r="D11" s="325" t="s">
        <v>136</v>
      </c>
      <c r="E11" s="378">
        <v>7.38</v>
      </c>
      <c r="F11" s="326">
        <v>19.350000000000001</v>
      </c>
      <c r="G11" s="321">
        <v>1.8641000000000001</v>
      </c>
      <c r="H11" s="326">
        <v>1.6618358506478568</v>
      </c>
      <c r="I11" s="326">
        <v>8.2155045291763248E-2</v>
      </c>
      <c r="J11" s="326">
        <v>3.544961183266492</v>
      </c>
      <c r="K11" s="378" t="s">
        <v>600</v>
      </c>
      <c r="L11" s="326">
        <v>9.3320000000000007</v>
      </c>
      <c r="M11" s="326">
        <v>4.3230000000000004</v>
      </c>
      <c r="N11" s="378">
        <v>16.306999999999999</v>
      </c>
      <c r="O11" s="326">
        <v>9.0860000000000003</v>
      </c>
      <c r="T11" s="378">
        <v>9.375</v>
      </c>
      <c r="U11" s="326">
        <v>19.28</v>
      </c>
      <c r="V11" s="321">
        <v>1.7689999999999999</v>
      </c>
      <c r="W11" s="326">
        <v>1.33</v>
      </c>
      <c r="X11" s="327">
        <v>0.128</v>
      </c>
      <c r="Y11" s="326">
        <v>3.355</v>
      </c>
      <c r="Z11" s="327">
        <v>0.10199999999999999</v>
      </c>
      <c r="AA11" s="326">
        <v>8.7650000000000006</v>
      </c>
      <c r="AB11" s="326">
        <v>4.492</v>
      </c>
      <c r="AC11" s="378">
        <v>14.875999999999999</v>
      </c>
      <c r="AD11" s="326">
        <v>8.3360000000000003</v>
      </c>
    </row>
    <row r="12" spans="1:30" ht="12.75" customHeight="1" x14ac:dyDescent="0.3">
      <c r="A12" s="27"/>
      <c r="B12" s="376"/>
      <c r="C12" s="318">
        <v>45534</v>
      </c>
      <c r="D12" s="325" t="s">
        <v>136</v>
      </c>
      <c r="E12" s="378">
        <v>8.36</v>
      </c>
      <c r="F12" s="326">
        <v>17.080000000000002</v>
      </c>
      <c r="G12" s="321">
        <v>1.6409</v>
      </c>
      <c r="H12" s="326">
        <v>2.2932364145222737</v>
      </c>
      <c r="I12" s="326">
        <v>9.9071283665115903E-2</v>
      </c>
      <c r="J12" s="326">
        <v>3.3913063327463648</v>
      </c>
      <c r="K12" s="327">
        <v>9.5000000000000001E-2</v>
      </c>
      <c r="L12" s="326">
        <v>8.7523999999999997</v>
      </c>
      <c r="M12" s="326">
        <v>4.5681000000000003</v>
      </c>
      <c r="N12" s="378">
        <v>13.467499999999999</v>
      </c>
      <c r="O12" s="326">
        <v>8.5220000000000002</v>
      </c>
      <c r="T12" s="378">
        <v>8.34</v>
      </c>
      <c r="U12" s="326">
        <v>19.239999999999998</v>
      </c>
      <c r="V12" s="321">
        <v>1.69</v>
      </c>
      <c r="W12" s="326">
        <v>2.0779999999999998</v>
      </c>
      <c r="X12" s="327">
        <v>1.2E-2</v>
      </c>
      <c r="Y12" s="326">
        <v>3.2690000000000001</v>
      </c>
      <c r="Z12" s="327">
        <v>0</v>
      </c>
      <c r="AA12" s="326">
        <v>8.42</v>
      </c>
      <c r="AB12" s="326">
        <v>4.3010000000000002</v>
      </c>
      <c r="AC12" s="378">
        <v>10.291</v>
      </c>
      <c r="AD12" s="326">
        <v>8.6920000000000002</v>
      </c>
    </row>
    <row r="13" spans="1:30" ht="12.75" customHeight="1" x14ac:dyDescent="0.3">
      <c r="A13" s="27"/>
      <c r="B13" s="376"/>
      <c r="C13" s="318">
        <v>45617</v>
      </c>
      <c r="D13" s="325" t="s">
        <v>136</v>
      </c>
      <c r="E13" s="378">
        <v>6.82</v>
      </c>
      <c r="F13" s="326">
        <v>19.989999999999998</v>
      </c>
      <c r="G13" s="321">
        <v>1.5972999999999999</v>
      </c>
      <c r="H13" s="326">
        <v>2.9017638510083414</v>
      </c>
      <c r="I13" s="327">
        <v>9.5131578947368511E-2</v>
      </c>
      <c r="J13" s="326">
        <v>3.3578281726995201</v>
      </c>
      <c r="K13" s="913" t="s">
        <v>600</v>
      </c>
      <c r="L13" s="326">
        <v>7.6710000000000003</v>
      </c>
      <c r="M13" s="326">
        <v>4.2209000000000003</v>
      </c>
      <c r="N13" s="378">
        <v>13.870799999999999</v>
      </c>
      <c r="O13" s="326">
        <v>8.1143999999999998</v>
      </c>
      <c r="T13" s="378">
        <v>8.1999999999999993</v>
      </c>
      <c r="U13" s="326">
        <v>19.02</v>
      </c>
      <c r="V13" s="321">
        <v>1.768</v>
      </c>
      <c r="W13" s="326">
        <v>2.113</v>
      </c>
      <c r="X13" s="327">
        <v>0</v>
      </c>
      <c r="Y13" s="326">
        <v>3.2890000000000001</v>
      </c>
      <c r="Z13" s="327">
        <v>0</v>
      </c>
      <c r="AA13" s="326">
        <v>8.3520000000000003</v>
      </c>
      <c r="AB13" s="326">
        <v>4.1539999999999999</v>
      </c>
      <c r="AC13" s="378">
        <v>16.027000000000001</v>
      </c>
      <c r="AD13" s="326">
        <v>8.4060000000000006</v>
      </c>
    </row>
    <row r="14" spans="1:30" ht="12.75" customHeight="1" x14ac:dyDescent="0.3">
      <c r="B14" s="391"/>
      <c r="C14" s="399" t="s">
        <v>65</v>
      </c>
      <c r="D14" s="402" t="s">
        <v>136</v>
      </c>
      <c r="E14" s="401">
        <f>-LOG((10^(-E10)+10^(-E11)+10^(-E12)+10^(-E13))/4)</f>
        <v>7.2753160333636124</v>
      </c>
      <c r="F14" s="401">
        <f t="shared" ref="F14:O14" si="0">AVERAGEA(F10:F13)</f>
        <v>18.8825</v>
      </c>
      <c r="G14" s="651">
        <f t="shared" si="0"/>
        <v>1.77135</v>
      </c>
      <c r="H14" s="401">
        <f t="shared" si="0"/>
        <v>2.1330403015201473</v>
      </c>
      <c r="I14" s="401">
        <f t="shared" si="0"/>
        <v>0.28075454374512199</v>
      </c>
      <c r="J14" s="401">
        <f t="shared" si="0"/>
        <v>3.4891612648663166</v>
      </c>
      <c r="K14" s="401">
        <f t="shared" si="0"/>
        <v>2.375E-2</v>
      </c>
      <c r="L14" s="401">
        <f t="shared" si="0"/>
        <v>8.7016000000000009</v>
      </c>
      <c r="M14" s="401">
        <f t="shared" si="0"/>
        <v>4.45425</v>
      </c>
      <c r="N14" s="417">
        <f t="shared" si="0"/>
        <v>15.357575000000001</v>
      </c>
      <c r="O14" s="401">
        <f t="shared" si="0"/>
        <v>8.751850000000001</v>
      </c>
      <c r="T14" s="442" t="e">
        <f>-LOG((10^(-T10)+10^(-T11)+10^(-T12)+10^(-T13)+10^(-#REF!))/5)</f>
        <v>#REF!</v>
      </c>
      <c r="U14" s="442">
        <f t="shared" ref="U14:AD14" si="1">AVERAGE(U10:U13)</f>
        <v>19.239999999999998</v>
      </c>
      <c r="V14" s="522">
        <f t="shared" si="1"/>
        <v>1.59</v>
      </c>
      <c r="W14" s="522">
        <f t="shared" si="1"/>
        <v>1.6737500000000001</v>
      </c>
      <c r="X14" s="522">
        <f t="shared" si="1"/>
        <v>3.5000000000000003E-2</v>
      </c>
      <c r="Y14" s="522">
        <f t="shared" si="1"/>
        <v>3.32525</v>
      </c>
      <c r="Z14" s="522">
        <f t="shared" si="1"/>
        <v>3.2750000000000001E-2</v>
      </c>
      <c r="AA14" s="522">
        <f t="shared" si="1"/>
        <v>8.5427500000000016</v>
      </c>
      <c r="AB14" s="522">
        <f t="shared" si="1"/>
        <v>4.3100000000000005</v>
      </c>
      <c r="AC14" s="522">
        <f t="shared" si="1"/>
        <v>12.687000000000001</v>
      </c>
      <c r="AD14" s="522">
        <f t="shared" si="1"/>
        <v>8.67225</v>
      </c>
    </row>
    <row r="15" spans="1:30" ht="12.75" customHeight="1" x14ac:dyDescent="0.3">
      <c r="B15" s="387" t="s">
        <v>491</v>
      </c>
      <c r="C15" s="411">
        <v>45369</v>
      </c>
      <c r="D15" s="405" t="s">
        <v>136</v>
      </c>
      <c r="E15" s="395">
        <v>5.657</v>
      </c>
      <c r="F15" s="395">
        <v>3.7869999999999999</v>
      </c>
      <c r="G15" s="403">
        <v>1.7000000000000001E-2</v>
      </c>
      <c r="H15" s="395">
        <v>0.106</v>
      </c>
      <c r="I15" s="395" t="s">
        <v>595</v>
      </c>
      <c r="J15" s="395">
        <v>0.59</v>
      </c>
      <c r="K15" s="405">
        <v>0.1081</v>
      </c>
      <c r="L15" s="378" t="s">
        <v>601</v>
      </c>
      <c r="M15" s="397">
        <v>0.19800000000000001</v>
      </c>
      <c r="N15" s="397">
        <v>0.17299999999999999</v>
      </c>
      <c r="O15" s="397">
        <v>7.0000000000000007E-2</v>
      </c>
      <c r="T15" s="397">
        <v>6.65</v>
      </c>
      <c r="U15" s="395">
        <v>0.69</v>
      </c>
      <c r="V15" s="396">
        <v>0.04</v>
      </c>
      <c r="W15" s="395">
        <v>0.182</v>
      </c>
      <c r="X15" s="395">
        <v>0.18099999999999999</v>
      </c>
      <c r="Y15" s="395">
        <v>0.22800000000000001</v>
      </c>
      <c r="Z15" s="395">
        <v>0</v>
      </c>
      <c r="AA15" s="395">
        <v>0.29899999999999999</v>
      </c>
      <c r="AB15" s="395">
        <v>0.14299999999999999</v>
      </c>
      <c r="AC15" s="397">
        <v>0.501</v>
      </c>
      <c r="AD15" s="395">
        <v>9.2999999999999999E-2</v>
      </c>
    </row>
    <row r="16" spans="1:30" ht="12.75" customHeight="1" x14ac:dyDescent="0.3">
      <c r="B16" s="376"/>
      <c r="C16" s="318">
        <v>45469</v>
      </c>
      <c r="D16" s="325" t="s">
        <v>136</v>
      </c>
      <c r="E16" s="326">
        <v>6.3570000000000002</v>
      </c>
      <c r="F16" s="326">
        <v>8.6760000000000002</v>
      </c>
      <c r="G16" s="327">
        <v>3.5000000000000003E-2</v>
      </c>
      <c r="H16" s="326">
        <v>0.10100000000000001</v>
      </c>
      <c r="I16" s="326" t="s">
        <v>595</v>
      </c>
      <c r="J16" s="326">
        <v>0.44900000000000001</v>
      </c>
      <c r="K16" s="378" t="s">
        <v>152</v>
      </c>
      <c r="L16" s="378">
        <v>0.13100000000000001</v>
      </c>
      <c r="M16" s="378" t="s">
        <v>599</v>
      </c>
      <c r="N16" s="378">
        <v>0.56100000000000005</v>
      </c>
      <c r="O16" s="378">
        <v>9.0999999999999998E-2</v>
      </c>
      <c r="T16" s="737">
        <v>6.45</v>
      </c>
      <c r="U16" s="609">
        <v>5</v>
      </c>
      <c r="V16" s="738">
        <v>0.5</v>
      </c>
      <c r="W16" s="609">
        <v>0.313</v>
      </c>
      <c r="X16" s="736">
        <v>0.121</v>
      </c>
      <c r="Y16" s="609">
        <v>0.254</v>
      </c>
      <c r="Z16" s="736">
        <v>0</v>
      </c>
      <c r="AA16" s="609">
        <v>9.2200000000000006</v>
      </c>
      <c r="AB16" s="609">
        <v>2.4449999999999998</v>
      </c>
      <c r="AC16" s="737">
        <v>1.7</v>
      </c>
      <c r="AD16" s="609">
        <v>0.222</v>
      </c>
    </row>
    <row r="17" spans="2:30" ht="12.75" customHeight="1" x14ac:dyDescent="0.3">
      <c r="B17" s="376"/>
      <c r="C17" s="382">
        <v>45580</v>
      </c>
      <c r="D17" s="325" t="s">
        <v>136</v>
      </c>
      <c r="E17" s="326">
        <v>5.75</v>
      </c>
      <c r="F17" s="326">
        <v>4.8650000000000002</v>
      </c>
      <c r="G17" s="327">
        <v>1.7000000000000001E-2</v>
      </c>
      <c r="H17" s="326">
        <v>0.12</v>
      </c>
      <c r="I17" s="326" t="s">
        <v>595</v>
      </c>
      <c r="J17" s="326">
        <v>0.69699999999999995</v>
      </c>
      <c r="K17" s="326">
        <v>0.115</v>
      </c>
      <c r="L17" s="378" t="s">
        <v>600</v>
      </c>
      <c r="M17" s="378">
        <v>7.0999999999999994E-2</v>
      </c>
      <c r="N17" s="378">
        <v>0.186</v>
      </c>
      <c r="O17" s="378">
        <v>0.21</v>
      </c>
      <c r="T17" s="378">
        <v>6.58</v>
      </c>
      <c r="U17" s="326">
        <v>2.31</v>
      </c>
      <c r="V17" s="321">
        <v>0.02</v>
      </c>
      <c r="W17" s="326">
        <v>1.66</v>
      </c>
      <c r="X17" s="327">
        <v>0.56699999999999995</v>
      </c>
      <c r="Y17" s="326">
        <v>2.1800000000000002</v>
      </c>
      <c r="Z17" s="327">
        <v>0.504</v>
      </c>
      <c r="AA17" s="326">
        <v>1.601</v>
      </c>
      <c r="AB17" s="326">
        <v>0.81699999999999995</v>
      </c>
      <c r="AC17" s="378">
        <v>1.3049999999999999</v>
      </c>
      <c r="AD17" s="326">
        <v>0.11799999999999999</v>
      </c>
    </row>
    <row r="18" spans="2:30" ht="12.75" customHeight="1" x14ac:dyDescent="0.3">
      <c r="B18" s="376"/>
      <c r="C18" s="318">
        <v>45636</v>
      </c>
      <c r="D18" s="325" t="s">
        <v>136</v>
      </c>
      <c r="E18" s="326">
        <v>5.73</v>
      </c>
      <c r="F18" s="326">
        <v>4.1500000000000004</v>
      </c>
      <c r="G18" s="327">
        <v>3.6999999999999998E-2</v>
      </c>
      <c r="H18" s="326">
        <v>4.2999999999999997E-2</v>
      </c>
      <c r="I18" s="326" t="s">
        <v>595</v>
      </c>
      <c r="J18" s="326">
        <v>0.20300000000000001</v>
      </c>
      <c r="K18" s="913" t="s">
        <v>147</v>
      </c>
      <c r="L18" s="378" t="s">
        <v>600</v>
      </c>
      <c r="M18" s="378">
        <v>0.41</v>
      </c>
      <c r="N18" s="378">
        <v>0.23</v>
      </c>
      <c r="O18" s="378">
        <v>0.21</v>
      </c>
      <c r="T18" s="737">
        <v>6.72</v>
      </c>
      <c r="U18" s="609">
        <v>7.8</v>
      </c>
      <c r="V18" s="738">
        <v>1.5</v>
      </c>
      <c r="W18" s="609">
        <v>0.114</v>
      </c>
      <c r="X18" s="736">
        <v>6.8000000000000005E-2</v>
      </c>
      <c r="Y18" s="609">
        <v>0.156</v>
      </c>
      <c r="Z18" s="736">
        <v>1.22</v>
      </c>
      <c r="AA18" s="609">
        <v>0.36499999999999999</v>
      </c>
      <c r="AB18" s="609">
        <v>0.217</v>
      </c>
      <c r="AC18" s="737">
        <v>0.55600000000000005</v>
      </c>
      <c r="AD18" s="609">
        <v>0.12</v>
      </c>
    </row>
    <row r="19" spans="2:30" ht="12.75" customHeight="1" x14ac:dyDescent="0.3">
      <c r="B19" s="391"/>
      <c r="C19" s="399" t="s">
        <v>61</v>
      </c>
      <c r="D19" s="402" t="s">
        <v>136</v>
      </c>
      <c r="E19" s="401">
        <f>-LOG((10^(-E15)+10^(-E16)+10^(-E17)+10^(-E18))/4)</f>
        <v>5.8039043628250298</v>
      </c>
      <c r="F19" s="401">
        <f>AVERAGEA(F15:F18)</f>
        <v>5.3695000000000004</v>
      </c>
      <c r="G19" s="401">
        <f t="shared" ref="G19:O19" si="2">AVERAGEA(G15:G18)</f>
        <v>2.6500000000000003E-2</v>
      </c>
      <c r="H19" s="401">
        <f t="shared" si="2"/>
        <v>9.2499999999999999E-2</v>
      </c>
      <c r="I19" s="401" t="s">
        <v>595</v>
      </c>
      <c r="J19" s="401">
        <f t="shared" si="2"/>
        <v>0.48474999999999996</v>
      </c>
      <c r="K19" s="401">
        <f t="shared" si="2"/>
        <v>5.5775000000000005E-2</v>
      </c>
      <c r="L19" s="401">
        <f t="shared" si="2"/>
        <v>3.2750000000000001E-2</v>
      </c>
      <c r="M19" s="401">
        <f t="shared" si="2"/>
        <v>0.16975000000000001</v>
      </c>
      <c r="N19" s="401">
        <f t="shared" si="2"/>
        <v>0.28749999999999998</v>
      </c>
      <c r="O19" s="401">
        <f t="shared" si="2"/>
        <v>0.14524999999999999</v>
      </c>
      <c r="T19" s="442" t="e">
        <f>-LOG((10^(-T15)+10^(-T16)+10^(-T17)+10^(-T18)+10^(-#REF!))/5)</f>
        <v>#REF!</v>
      </c>
      <c r="U19" s="442">
        <f t="shared" ref="U19:AD19" si="3">AVERAGE(U15:U18)</f>
        <v>3.95</v>
      </c>
      <c r="V19" s="522">
        <f t="shared" si="3"/>
        <v>0.51500000000000001</v>
      </c>
      <c r="W19" s="522">
        <f t="shared" si="3"/>
        <v>0.56724999999999992</v>
      </c>
      <c r="X19" s="522">
        <f t="shared" si="3"/>
        <v>0.23425000000000001</v>
      </c>
      <c r="Y19" s="522">
        <f t="shared" si="3"/>
        <v>0.70450000000000002</v>
      </c>
      <c r="Z19" s="522">
        <f>AVERAGE(Z15:Z18)</f>
        <v>0.43099999999999999</v>
      </c>
      <c r="AA19" s="522">
        <f t="shared" si="3"/>
        <v>2.8712500000000003</v>
      </c>
      <c r="AB19" s="522">
        <f t="shared" si="3"/>
        <v>0.90549999999999986</v>
      </c>
      <c r="AC19" s="522">
        <f t="shared" si="3"/>
        <v>1.0155000000000001</v>
      </c>
      <c r="AD19" s="522">
        <f t="shared" si="3"/>
        <v>0.13824999999999998</v>
      </c>
    </row>
    <row r="20" spans="2:30" ht="12.75" customHeight="1" x14ac:dyDescent="0.3">
      <c r="B20" s="376"/>
      <c r="C20" s="318"/>
      <c r="D20" s="381"/>
      <c r="E20" s="326"/>
      <c r="F20" s="403"/>
      <c r="G20" s="403"/>
      <c r="H20" s="327"/>
      <c r="I20" s="327"/>
      <c r="J20" s="326"/>
      <c r="K20" s="327"/>
      <c r="L20" s="326"/>
      <c r="M20" s="326"/>
      <c r="N20" s="325"/>
      <c r="O20" s="326"/>
    </row>
    <row r="21" spans="2:30" ht="22.5" customHeight="1" x14ac:dyDescent="0.3">
      <c r="B21" s="316"/>
      <c r="C21" s="516"/>
      <c r="D21" s="949" t="s">
        <v>162</v>
      </c>
      <c r="E21" s="949"/>
      <c r="F21" s="949"/>
      <c r="G21" s="949"/>
      <c r="H21" s="956" t="s">
        <v>164</v>
      </c>
      <c r="I21" s="956"/>
      <c r="J21" s="956"/>
      <c r="K21" s="327"/>
      <c r="L21" s="326"/>
      <c r="M21" s="326"/>
      <c r="N21" s="325"/>
      <c r="O21" s="326"/>
      <c r="T21" s="949" t="s">
        <v>162</v>
      </c>
      <c r="U21" s="949"/>
      <c r="V21" s="949"/>
      <c r="W21" s="954" t="s">
        <v>164</v>
      </c>
      <c r="X21" s="954"/>
      <c r="Y21" s="954"/>
    </row>
    <row r="22" spans="2:30" ht="12.75" customHeight="1" x14ac:dyDescent="0.4">
      <c r="B22" s="376" t="s">
        <v>17</v>
      </c>
      <c r="C22" s="318" t="s">
        <v>71</v>
      </c>
      <c r="D22" s="376" t="s">
        <v>45</v>
      </c>
      <c r="E22" s="514" t="s">
        <v>42</v>
      </c>
      <c r="F22" s="376" t="s">
        <v>43</v>
      </c>
      <c r="G22" s="387" t="s">
        <v>513</v>
      </c>
      <c r="H22" s="376" t="s">
        <v>516</v>
      </c>
      <c r="I22" s="376" t="s">
        <v>143</v>
      </c>
      <c r="J22" s="376" t="s">
        <v>23</v>
      </c>
      <c r="L22" s="326"/>
      <c r="M22" s="326"/>
      <c r="N22" s="325"/>
      <c r="O22" s="326"/>
      <c r="T22" s="376" t="s">
        <v>45</v>
      </c>
      <c r="U22" s="514" t="s">
        <v>42</v>
      </c>
      <c r="V22" s="376" t="s">
        <v>43</v>
      </c>
      <c r="W22" s="632" t="s">
        <v>339</v>
      </c>
      <c r="X22" s="376" t="s">
        <v>143</v>
      </c>
      <c r="Y22" s="376" t="s">
        <v>23</v>
      </c>
    </row>
    <row r="23" spans="2:30" ht="12.75" customHeight="1" x14ac:dyDescent="0.3">
      <c r="B23" s="376"/>
      <c r="C23" s="318" t="s">
        <v>58</v>
      </c>
      <c r="D23" s="376" t="s">
        <v>46</v>
      </c>
      <c r="E23" s="320" t="s">
        <v>60</v>
      </c>
      <c r="F23" s="320" t="s">
        <v>60</v>
      </c>
      <c r="G23" s="391" t="s">
        <v>86</v>
      </c>
      <c r="H23" s="376" t="s">
        <v>86</v>
      </c>
      <c r="I23" s="376" t="s">
        <v>72</v>
      </c>
      <c r="J23" s="320" t="s">
        <v>60</v>
      </c>
      <c r="L23" s="326"/>
      <c r="M23" s="326"/>
      <c r="N23" s="325"/>
      <c r="O23" s="326"/>
      <c r="T23" s="376" t="s">
        <v>46</v>
      </c>
      <c r="U23" s="320" t="s">
        <v>60</v>
      </c>
      <c r="V23" s="320" t="s">
        <v>60</v>
      </c>
      <c r="W23" s="632" t="s">
        <v>86</v>
      </c>
      <c r="X23" s="376" t="s">
        <v>72</v>
      </c>
      <c r="Y23" s="320" t="s">
        <v>60</v>
      </c>
    </row>
    <row r="24" spans="2:30" ht="12.75" customHeight="1" x14ac:dyDescent="0.3">
      <c r="B24" s="387" t="s">
        <v>394</v>
      </c>
      <c r="C24" s="411">
        <f>C10</f>
        <v>45344</v>
      </c>
      <c r="D24" s="389" t="s">
        <v>136</v>
      </c>
      <c r="E24" s="397" t="s">
        <v>596</v>
      </c>
      <c r="F24" s="413">
        <v>4.9263544243197968E-2</v>
      </c>
      <c r="G24" s="914">
        <v>8.1999999999999993</v>
      </c>
      <c r="H24" s="395">
        <v>1.7</v>
      </c>
      <c r="I24" s="633">
        <v>4.3975999999999997</v>
      </c>
      <c r="J24" s="397" t="s">
        <v>602</v>
      </c>
      <c r="K24" s="327"/>
      <c r="L24" s="326"/>
      <c r="M24" s="326"/>
      <c r="N24" s="325"/>
      <c r="O24" s="326"/>
      <c r="T24" s="389" t="s">
        <v>9</v>
      </c>
      <c r="U24" s="397">
        <v>0.18099999999999999</v>
      </c>
      <c r="V24" s="413">
        <v>1.2E-2</v>
      </c>
      <c r="W24" s="387">
        <v>3.2</v>
      </c>
      <c r="X24" s="633">
        <v>15.96</v>
      </c>
      <c r="Y24" s="397">
        <v>4.3600000000000003</v>
      </c>
    </row>
    <row r="25" spans="2:30" ht="12.75" customHeight="1" x14ac:dyDescent="0.3">
      <c r="B25" s="376"/>
      <c r="C25" s="382">
        <f>C11</f>
        <v>45428</v>
      </c>
      <c r="D25" s="319" t="s">
        <v>136</v>
      </c>
      <c r="E25" s="378" t="s">
        <v>596</v>
      </c>
      <c r="F25" s="320" t="s">
        <v>601</v>
      </c>
      <c r="G25" s="914">
        <v>8.09</v>
      </c>
      <c r="H25" s="326">
        <v>1.73</v>
      </c>
      <c r="I25" s="568">
        <v>2.4060000000000001</v>
      </c>
      <c r="J25" s="378" t="s">
        <v>602</v>
      </c>
      <c r="K25" s="327"/>
      <c r="L25" s="326"/>
      <c r="M25" s="326"/>
      <c r="N25" s="325"/>
      <c r="O25" s="326"/>
      <c r="T25" s="319" t="s">
        <v>9</v>
      </c>
      <c r="U25" s="320">
        <v>0.15</v>
      </c>
      <c r="V25" s="320">
        <v>2.5999999999999999E-2</v>
      </c>
      <c r="W25" s="376">
        <v>3.38</v>
      </c>
      <c r="X25" s="568">
        <v>1.06</v>
      </c>
      <c r="Y25" s="378">
        <v>3.06</v>
      </c>
    </row>
    <row r="26" spans="2:30" ht="12.75" customHeight="1" x14ac:dyDescent="0.3">
      <c r="B26" s="376"/>
      <c r="C26" s="382">
        <f>C12</f>
        <v>45534</v>
      </c>
      <c r="D26" s="319" t="s">
        <v>136</v>
      </c>
      <c r="E26" s="378" t="s">
        <v>596</v>
      </c>
      <c r="F26" s="320" t="s">
        <v>600</v>
      </c>
      <c r="G26" s="914">
        <v>8.91</v>
      </c>
      <c r="H26" s="326">
        <v>2.67</v>
      </c>
      <c r="I26" s="568">
        <v>1.7</v>
      </c>
      <c r="J26" s="378" t="s">
        <v>157</v>
      </c>
      <c r="K26" s="327"/>
      <c r="L26" s="326"/>
      <c r="M26" s="326"/>
      <c r="N26" s="325"/>
      <c r="O26" s="326"/>
      <c r="T26" s="319" t="s">
        <v>9</v>
      </c>
      <c r="U26" s="378">
        <v>0</v>
      </c>
      <c r="V26" s="320">
        <v>0</v>
      </c>
      <c r="W26" s="376">
        <v>2.8</v>
      </c>
      <c r="X26" s="568">
        <v>2.46</v>
      </c>
      <c r="Y26" s="378">
        <v>5.99</v>
      </c>
    </row>
    <row r="27" spans="2:30" ht="12.75" customHeight="1" x14ac:dyDescent="0.3">
      <c r="B27" s="376"/>
      <c r="C27" s="382">
        <f>C13</f>
        <v>45617</v>
      </c>
      <c r="D27" s="319" t="s">
        <v>136</v>
      </c>
      <c r="E27" s="378">
        <v>0.35319556065824731</v>
      </c>
      <c r="F27" s="320" t="s">
        <v>600</v>
      </c>
      <c r="G27" s="914">
        <v>1.48</v>
      </c>
      <c r="H27" s="326" t="s">
        <v>142</v>
      </c>
      <c r="I27" s="568">
        <v>2.4769999999999999</v>
      </c>
      <c r="J27" s="378">
        <v>24.701799999999999</v>
      </c>
      <c r="K27" s="327"/>
      <c r="L27" s="326"/>
      <c r="M27" s="326"/>
      <c r="N27" s="325"/>
      <c r="O27" s="326"/>
      <c r="T27" s="319" t="s">
        <v>9</v>
      </c>
      <c r="U27" s="378">
        <v>0</v>
      </c>
      <c r="V27" s="320">
        <v>0</v>
      </c>
      <c r="W27" s="376" t="s">
        <v>9</v>
      </c>
      <c r="X27" s="634">
        <v>2.665</v>
      </c>
      <c r="Y27" s="378">
        <v>26.25</v>
      </c>
    </row>
    <row r="28" spans="2:30" ht="12.75" customHeight="1" x14ac:dyDescent="0.3">
      <c r="B28" s="391"/>
      <c r="C28" s="399" t="s">
        <v>61</v>
      </c>
      <c r="D28" s="417" t="s">
        <v>27</v>
      </c>
      <c r="E28" s="417">
        <f t="shared" ref="E28:J28" si="4">AVERAGEA(E24:E27)</f>
        <v>8.8298890164561827E-2</v>
      </c>
      <c r="F28" s="417">
        <f>AVERAGEA(F24:F27)</f>
        <v>1.2315886060799492E-2</v>
      </c>
      <c r="G28" s="417">
        <f t="shared" si="4"/>
        <v>6.67</v>
      </c>
      <c r="H28" s="417">
        <f t="shared" si="4"/>
        <v>1.5249999999999999</v>
      </c>
      <c r="I28" s="417">
        <f t="shared" si="4"/>
        <v>2.7451499999999998</v>
      </c>
      <c r="J28" s="417">
        <f t="shared" si="4"/>
        <v>6.1754499999999997</v>
      </c>
      <c r="K28" s="327"/>
      <c r="L28" s="326"/>
      <c r="M28" s="326"/>
      <c r="N28" s="325"/>
      <c r="O28" s="326"/>
      <c r="Q28" s="909"/>
      <c r="T28" s="417" t="s">
        <v>27</v>
      </c>
      <c r="U28" s="417">
        <f>AVERAGE(U24:U27)</f>
        <v>8.274999999999999E-2</v>
      </c>
      <c r="V28" s="417">
        <f>AVERAGE(V24:V27)</f>
        <v>9.4999999999999998E-3</v>
      </c>
      <c r="W28" s="417">
        <f>AVERAGE(W24:W26)</f>
        <v>3.1266666666666665</v>
      </c>
      <c r="X28" s="417">
        <f>AVERAGE(X24:X27)</f>
        <v>5.5362499999999999</v>
      </c>
      <c r="Y28" s="417">
        <f>AVERAGE(Y24:Y27)</f>
        <v>9.9149999999999991</v>
      </c>
    </row>
    <row r="29" spans="2:30" ht="12.75" customHeight="1" x14ac:dyDescent="0.3">
      <c r="B29" s="387" t="s">
        <v>352</v>
      </c>
      <c r="C29" s="411">
        <f>C15</f>
        <v>45369</v>
      </c>
      <c r="D29" s="389" t="s">
        <v>136</v>
      </c>
      <c r="E29" s="397" t="s">
        <v>597</v>
      </c>
      <c r="F29" s="320" t="s">
        <v>598</v>
      </c>
      <c r="G29" s="389" t="s">
        <v>136</v>
      </c>
      <c r="H29" s="389" t="s">
        <v>136</v>
      </c>
      <c r="I29" s="389" t="s">
        <v>136</v>
      </c>
      <c r="J29" s="389" t="s">
        <v>136</v>
      </c>
      <c r="K29" s="327"/>
      <c r="L29" s="326"/>
      <c r="M29" s="326"/>
      <c r="N29" s="325"/>
      <c r="O29" s="326"/>
      <c r="R29" s="21">
        <v>0</v>
      </c>
      <c r="T29" s="389" t="s">
        <v>9</v>
      </c>
      <c r="U29" s="397">
        <v>0</v>
      </c>
      <c r="V29" s="413"/>
      <c r="W29" s="387"/>
      <c r="X29" s="633"/>
      <c r="Y29" s="397"/>
    </row>
    <row r="30" spans="2:30" ht="12.75" customHeight="1" x14ac:dyDescent="0.3">
      <c r="B30" s="376"/>
      <c r="C30" s="382">
        <f>C16</f>
        <v>45469</v>
      </c>
      <c r="D30" s="319" t="s">
        <v>136</v>
      </c>
      <c r="E30" s="378" t="s">
        <v>596</v>
      </c>
      <c r="F30" s="320" t="s">
        <v>154</v>
      </c>
      <c r="G30" s="319" t="s">
        <v>136</v>
      </c>
      <c r="H30" s="319" t="s">
        <v>136</v>
      </c>
      <c r="I30" s="319" t="s">
        <v>136</v>
      </c>
      <c r="J30" s="319" t="s">
        <v>136</v>
      </c>
      <c r="K30" s="327"/>
      <c r="L30" s="326"/>
      <c r="M30" s="326"/>
      <c r="N30" s="325"/>
      <c r="O30" s="326"/>
      <c r="T30" s="319" t="s">
        <v>9</v>
      </c>
      <c r="U30" s="320">
        <v>0</v>
      </c>
      <c r="V30" s="320"/>
      <c r="W30" s="376"/>
      <c r="X30" s="568"/>
      <c r="Y30" s="378"/>
    </row>
    <row r="31" spans="2:30" ht="12.75" customHeight="1" x14ac:dyDescent="0.3">
      <c r="B31" s="376"/>
      <c r="C31" s="382">
        <f>C17</f>
        <v>45580</v>
      </c>
      <c r="D31" s="319" t="s">
        <v>136</v>
      </c>
      <c r="E31" s="378" t="s">
        <v>596</v>
      </c>
      <c r="F31" s="320" t="s">
        <v>154</v>
      </c>
      <c r="G31" s="319" t="s">
        <v>136</v>
      </c>
      <c r="H31" s="319" t="s">
        <v>136</v>
      </c>
      <c r="I31" s="319" t="s">
        <v>136</v>
      </c>
      <c r="J31" s="319" t="s">
        <v>136</v>
      </c>
      <c r="K31" s="327"/>
      <c r="L31" s="326"/>
      <c r="M31" s="326"/>
      <c r="N31" s="325"/>
      <c r="O31" s="326"/>
      <c r="R31" s="21">
        <v>8.1000000000000003E-2</v>
      </c>
      <c r="T31" s="319" t="s">
        <v>9</v>
      </c>
      <c r="U31" s="378">
        <v>8.1000000000000003E-2</v>
      </c>
      <c r="V31" s="320"/>
      <c r="W31" s="376"/>
      <c r="X31" s="568"/>
      <c r="Y31" s="378"/>
    </row>
    <row r="32" spans="2:30" ht="12.75" customHeight="1" x14ac:dyDescent="0.3">
      <c r="B32" s="376"/>
      <c r="C32" s="382">
        <f>C18</f>
        <v>45636</v>
      </c>
      <c r="D32" s="319" t="s">
        <v>136</v>
      </c>
      <c r="E32" s="913" t="s">
        <v>596</v>
      </c>
      <c r="F32" s="320" t="s">
        <v>154</v>
      </c>
      <c r="G32" s="319" t="s">
        <v>136</v>
      </c>
      <c r="H32" s="319" t="s">
        <v>136</v>
      </c>
      <c r="I32" s="319" t="s">
        <v>136</v>
      </c>
      <c r="J32" s="319" t="s">
        <v>136</v>
      </c>
      <c r="K32" s="327"/>
      <c r="L32" s="326"/>
      <c r="M32" s="326"/>
      <c r="N32" s="325"/>
      <c r="O32" s="326"/>
      <c r="T32" s="319" t="s">
        <v>9</v>
      </c>
      <c r="U32" s="378">
        <v>0</v>
      </c>
      <c r="V32" s="320"/>
      <c r="W32" s="376"/>
      <c r="X32" s="634"/>
      <c r="Y32" s="378"/>
    </row>
    <row r="33" spans="1:25" ht="12.75" customHeight="1" x14ac:dyDescent="0.3">
      <c r="B33" s="391"/>
      <c r="C33" s="399" t="s">
        <v>61</v>
      </c>
      <c r="D33" s="417" t="s">
        <v>27</v>
      </c>
      <c r="E33" s="417" t="s">
        <v>596</v>
      </c>
      <c r="F33" s="417" t="s">
        <v>154</v>
      </c>
      <c r="G33" s="417" t="s">
        <v>27</v>
      </c>
      <c r="H33" s="417" t="s">
        <v>27</v>
      </c>
      <c r="I33" s="417" t="s">
        <v>27</v>
      </c>
      <c r="J33" s="417" t="s">
        <v>27</v>
      </c>
      <c r="K33" s="327"/>
      <c r="L33" s="326"/>
      <c r="M33" s="326"/>
      <c r="N33" s="325"/>
      <c r="O33" s="326"/>
      <c r="T33" s="417" t="s">
        <v>27</v>
      </c>
      <c r="U33" s="417">
        <f>AVERAGE(U29:U32)</f>
        <v>2.0250000000000001E-2</v>
      </c>
      <c r="V33" s="417" t="e">
        <f>AVERAGE(V29:V32)</f>
        <v>#DIV/0!</v>
      </c>
      <c r="W33" s="417" t="e">
        <f>AVERAGE(W29:W31)</f>
        <v>#DIV/0!</v>
      </c>
      <c r="X33" s="417" t="e">
        <f>AVERAGE(X29:X32)</f>
        <v>#DIV/0!</v>
      </c>
      <c r="Y33" s="417" t="e">
        <f>AVERAGE(Y29:Y32)</f>
        <v>#DIV/0!</v>
      </c>
    </row>
    <row r="34" spans="1:25" ht="12.75" customHeight="1" x14ac:dyDescent="0.3">
      <c r="B34" s="322" t="s">
        <v>66</v>
      </c>
      <c r="C34" s="529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R34" s="21">
        <f>AVERAGE(R29,R31)</f>
        <v>4.0500000000000001E-2</v>
      </c>
    </row>
    <row r="35" spans="1:25" ht="12.75" customHeight="1" x14ac:dyDescent="0.3">
      <c r="B35" s="936" t="s">
        <v>499</v>
      </c>
      <c r="C35" s="936"/>
      <c r="D35" s="936"/>
      <c r="E35" s="936"/>
      <c r="F35" s="936"/>
      <c r="G35" s="936"/>
      <c r="H35" s="936"/>
      <c r="I35" s="936"/>
      <c r="J35" s="936"/>
      <c r="K35" s="936"/>
      <c r="L35" s="936"/>
      <c r="M35" s="936"/>
      <c r="N35" s="936"/>
      <c r="O35" s="936"/>
    </row>
    <row r="36" spans="1:25" ht="12.75" customHeight="1" x14ac:dyDescent="0.3">
      <c r="B36" s="740" t="s">
        <v>294</v>
      </c>
      <c r="C36" s="740"/>
      <c r="D36" s="740"/>
      <c r="E36" s="740"/>
      <c r="F36" s="740"/>
      <c r="G36" s="740"/>
      <c r="H36" s="740"/>
      <c r="I36" s="740"/>
      <c r="J36" s="740"/>
      <c r="K36" s="740"/>
      <c r="L36" s="740"/>
      <c r="M36" s="740"/>
      <c r="N36" s="740"/>
      <c r="O36" s="740"/>
    </row>
    <row r="37" spans="1:25" ht="12.75" customHeight="1" x14ac:dyDescent="0.3">
      <c r="B37" s="936" t="s">
        <v>150</v>
      </c>
      <c r="C37" s="936"/>
      <c r="D37" s="936"/>
      <c r="E37" s="936"/>
      <c r="F37" s="936"/>
      <c r="G37" s="936"/>
      <c r="H37" s="936"/>
      <c r="I37" s="936"/>
      <c r="J37" s="936"/>
      <c r="K37" s="936"/>
      <c r="L37" s="936"/>
      <c r="M37" s="936"/>
      <c r="N37" s="936"/>
      <c r="O37" s="936"/>
    </row>
    <row r="38" spans="1:25" ht="12.75" customHeight="1" x14ac:dyDescent="0.3">
      <c r="B38" s="741" t="s">
        <v>552</v>
      </c>
      <c r="C38" s="318"/>
      <c r="D38" s="741"/>
      <c r="E38" s="741"/>
      <c r="F38" s="741"/>
      <c r="G38" s="741"/>
      <c r="H38" s="741"/>
      <c r="I38" s="741"/>
      <c r="J38" s="741"/>
      <c r="K38" s="741"/>
      <c r="L38" s="741"/>
      <c r="M38" s="741"/>
      <c r="N38" s="741"/>
      <c r="O38" s="741"/>
    </row>
    <row r="39" spans="1:25" ht="12.75" customHeight="1" x14ac:dyDescent="0.3">
      <c r="A39" s="27"/>
      <c r="B39" s="506"/>
      <c r="C39" s="506"/>
      <c r="D39" s="506"/>
      <c r="E39" s="506"/>
      <c r="F39" s="506"/>
      <c r="G39" s="506"/>
      <c r="H39" s="506"/>
      <c r="I39" s="506"/>
      <c r="J39" s="506"/>
      <c r="K39" s="506"/>
      <c r="L39" s="506"/>
      <c r="M39" s="506"/>
      <c r="N39" s="506"/>
      <c r="O39" s="506"/>
      <c r="P39" s="27"/>
      <c r="Q39" s="220"/>
      <c r="R39" s="220"/>
    </row>
    <row r="40" spans="1:25" ht="12.75" customHeight="1" x14ac:dyDescent="0.3">
      <c r="A40" s="27"/>
      <c r="B40" s="739"/>
      <c r="C40" s="399"/>
      <c r="D40" s="739" t="s">
        <v>67</v>
      </c>
      <c r="E40" s="739" t="s">
        <v>68</v>
      </c>
      <c r="F40" s="417" t="s">
        <v>85</v>
      </c>
      <c r="G40" s="739" t="s">
        <v>69</v>
      </c>
      <c r="H40" s="741"/>
      <c r="I40" s="739" t="s">
        <v>1</v>
      </c>
      <c r="J40" s="739" t="s">
        <v>268</v>
      </c>
      <c r="K40" s="739" t="s">
        <v>69</v>
      </c>
      <c r="L40" s="741"/>
      <c r="M40" s="741"/>
      <c r="N40" s="741"/>
      <c r="O40" s="741"/>
      <c r="P40" s="27"/>
      <c r="Q40" s="220"/>
      <c r="R40" s="220"/>
    </row>
    <row r="41" spans="1:25" ht="12.75" customHeight="1" x14ac:dyDescent="0.3">
      <c r="B41" s="387" t="s">
        <v>394</v>
      </c>
      <c r="C41" s="388">
        <f>C10</f>
        <v>45344</v>
      </c>
      <c r="D41" s="583">
        <f>+(N(H10)/48.03+N(I10)/62.01+J10/35.45+N(G10)+N(E24)/31.66+N(F24)/46.01)*1000</f>
        <v>2136.0210481411245</v>
      </c>
      <c r="E41" s="583">
        <f>10^(6-E10)+(N(K10)/18.04+L10/22.99+M10/39.1+N(N10)/20.04+N(O10)/12.16)*1000</f>
        <v>2165.0843107107171</v>
      </c>
      <c r="F41" s="405">
        <f t="shared" ref="F41:F48" si="5">100*(E41-D41)/(E41+D41)</f>
        <v>0.67571612747823606</v>
      </c>
      <c r="G41" s="490" t="s">
        <v>250</v>
      </c>
      <c r="H41" s="741"/>
      <c r="I41" s="405">
        <f>(349.7*10^(3-E10)+(80*N(H10)/48.03+71.5*N(I10)/62.01+76.3*J10/35.45+73.5*N(K10)/18.04+50.1*L10/22.99+73.5*M10/39.1+59.8*N(N10)/20.04+53.3*N(O10)/12.16+44.5*N(G10)+69*N(E24)/31.66+71.8*N(F24)/46.01))*1/10</f>
        <v>22.231739388336948</v>
      </c>
      <c r="J41" s="405">
        <f>100*(I41-F10)/(I41+F10)</f>
        <v>7.5510596180131504</v>
      </c>
      <c r="K41" s="490" t="s">
        <v>250</v>
      </c>
      <c r="L41" s="741"/>
      <c r="M41" s="741"/>
      <c r="N41" s="741"/>
      <c r="O41" s="741"/>
    </row>
    <row r="42" spans="1:25" ht="12.75" customHeight="1" x14ac:dyDescent="0.3">
      <c r="B42" s="376"/>
      <c r="C42" s="318">
        <f>C11</f>
        <v>45428</v>
      </c>
      <c r="D42" s="584">
        <f>+(N(H11)/48.03+N(I11)/62.01+J11/35.45+N(G11)+N(E25)/31.66+N(F25)/46.01)*1000</f>
        <v>2000.0237279658099</v>
      </c>
      <c r="E42" s="584">
        <f>10^(6-E11)+(N(K11)/18.04+L11/22.99+M11/39.1+N(N11)/20.04+N(O11)/12.16)*1000</f>
        <v>2077.4464645285284</v>
      </c>
      <c r="F42" s="325">
        <f t="shared" si="5"/>
        <v>1.8987934407279168</v>
      </c>
      <c r="G42" s="514" t="s">
        <v>250</v>
      </c>
      <c r="H42" s="741"/>
      <c r="I42" s="325">
        <f>(349.7*10^(3-E11)+(80*N(H11)/48.03+71.5*N(I11)/62.01+76.3*J11/35.45+73.5*N(K11)/18.04+50.1*L11/22.99+73.5*M11/39.1+59.8*N(N11)/20.04+53.3*N(O11)/12.16+44.5*N(G11)+69*N(E25)/31.66+71.8*N(F25)/46.01))*1/10</f>
        <v>21.040897584734765</v>
      </c>
      <c r="J42" s="325">
        <f>100*(I42-F11)/(I42+F11)</f>
        <v>4.1863332727070093</v>
      </c>
      <c r="K42" s="514" t="s">
        <v>250</v>
      </c>
      <c r="L42" s="741"/>
      <c r="M42" s="741"/>
      <c r="N42" s="741"/>
      <c r="O42" s="741"/>
    </row>
    <row r="43" spans="1:25" ht="12.75" customHeight="1" x14ac:dyDescent="0.3">
      <c r="B43" s="376"/>
      <c r="C43" s="318">
        <f>C12</f>
        <v>45534</v>
      </c>
      <c r="D43" s="584">
        <f>+(N(H12)/48.03+N(I12)/62.01+J12/35.45+N(G12)+N(E26)/31.66+N(F26)/46.01)*1000</f>
        <v>1785.9080782562276</v>
      </c>
      <c r="E43" s="584">
        <f>10^(6-E12)+(N(K12)/18.04+L12/22.99+M12/39.1+N(N12)/20.04+N(O12)/12.16)*1000</f>
        <v>1875.6596033346671</v>
      </c>
      <c r="F43" s="325">
        <f t="shared" si="5"/>
        <v>2.4511775524368797</v>
      </c>
      <c r="G43" s="514" t="s">
        <v>250</v>
      </c>
      <c r="H43" s="741"/>
      <c r="I43" s="325">
        <f>(349.7*10^(3-E12)+(80*N(H12)/48.03+71.5*N(I12)/62.01+76.3*J12/35.45+73.5*N(K12)/18.04+50.1*L12/22.99+73.5*M12/39.1+59.8*N(N12)/20.04+53.3*N(O12)/12.16+44.5*N(G12)+69*N(E26)/31.66+71.8*N(F26)/46.01))*1/10</f>
        <v>18.984341936671235</v>
      </c>
      <c r="J43" s="325">
        <f>100*(I43-F12)/(I43+F12)</f>
        <v>5.2804011785803437</v>
      </c>
      <c r="K43" s="514" t="s">
        <v>250</v>
      </c>
      <c r="L43" s="741"/>
      <c r="M43" s="741"/>
      <c r="N43" s="741"/>
      <c r="O43" s="741"/>
    </row>
    <row r="44" spans="1:25" ht="12.75" customHeight="1" x14ac:dyDescent="0.3">
      <c r="B44" s="391"/>
      <c r="C44" s="392">
        <f>C13</f>
        <v>45617</v>
      </c>
      <c r="D44" s="625">
        <f>+(N(H13)/48.03+N(I13)/62.01+J13/35.45+N(G13)+N(E27)/31.66+N(F27)/46.01)*1000</f>
        <v>1765.1257969802571</v>
      </c>
      <c r="E44" s="625">
        <f>10^(6-E13)+(N(K13)/18.04+L13/22.99+M13/39.1+N(N13)/20.04+N(O13)/12.16)*1000</f>
        <v>1801.2278946334043</v>
      </c>
      <c r="F44" s="572">
        <f t="shared" si="5"/>
        <v>1.0122971745074494</v>
      </c>
      <c r="G44" s="393" t="s">
        <v>250</v>
      </c>
      <c r="H44" s="741"/>
      <c r="I44" s="572">
        <f>(349.7*10^(3-E13)+(80*N(H13)/48.03+71.5*N(I13)/62.01+76.3*J13/35.45+73.5*N(K13)/18.04+50.1*L13/22.99+73.5*M13/39.1+59.8*N(N13)/20.04+53.3*N(O13)/12.16+44.5*N(G13)+69*N(E27)/31.66+71.8*N(F27)/46.01))*1/10</f>
        <v>18.56818997070588</v>
      </c>
      <c r="J44" s="572">
        <f>100*(I44-F13)/(I44+F13)</f>
        <v>-3.6874397640924563</v>
      </c>
      <c r="K44" s="393" t="s">
        <v>250</v>
      </c>
      <c r="L44" s="741"/>
      <c r="M44" s="741"/>
      <c r="N44" s="741"/>
      <c r="O44" s="741"/>
    </row>
    <row r="45" spans="1:25" ht="12.75" customHeight="1" x14ac:dyDescent="0.3">
      <c r="B45" s="376" t="s">
        <v>491</v>
      </c>
      <c r="C45" s="318">
        <f>C15</f>
        <v>45369</v>
      </c>
      <c r="D45" s="325">
        <f>+(N(H15)/48.03+N(I15)/62.01+J15/35.45+N(G15)+N(E29)/31.66+N(F29)/46.01)*1000</f>
        <v>35.850113366499016</v>
      </c>
      <c r="E45" s="325">
        <f>10^(6-E15)+(N(K15)/18.04+N(L15)/22.99+M15/39.1+N(N15)/20.04+N(O15)/12.16)*1000</f>
        <v>27.648418028135055</v>
      </c>
      <c r="F45" s="325">
        <f t="shared" si="5"/>
        <v>-12.916354375806939</v>
      </c>
      <c r="G45" s="490" t="s">
        <v>250</v>
      </c>
      <c r="H45" s="741"/>
      <c r="I45" s="325">
        <f>(349.7*10^(3-E15)+(80*N(H15)/48.03+71.5*N(I15)/62.01+76.3*J15/35.45+73.5*N(K15)/18.04+50.1*N(L15)/22.99+73.5*M15/39.1+59.8*N(N15)/20.04+53.3*N(O15)/12.16+44.5*N(G15)+69*N(E29)/31.66+71.8*N(F29)/46.01))*1/10</f>
        <v>0.46089850359687085</v>
      </c>
      <c r="J45" s="325">
        <f>100*(I45-F15)/(I45+F15)</f>
        <v>-78.299928625572889</v>
      </c>
      <c r="K45" s="514" t="s">
        <v>374</v>
      </c>
      <c r="L45" s="741"/>
      <c r="M45" s="741"/>
      <c r="N45" s="741"/>
      <c r="O45" s="741"/>
    </row>
    <row r="46" spans="1:25" ht="12.75" customHeight="1" x14ac:dyDescent="0.3">
      <c r="B46" s="376"/>
      <c r="C46" s="318">
        <f>C16</f>
        <v>45469</v>
      </c>
      <c r="D46" s="325">
        <f>+(N(H16)/48.03+N(I16)/62.01+J16/35.45+N(G16)+N(E30)/31.66+N(F30)/46.01)*1000</f>
        <v>49.768578759103015</v>
      </c>
      <c r="E46" s="325">
        <f>10^(6-E16)+(N(K16)/18.04+N(L16)/22.99+N(M16)/39.1+N(N16)/20.04+N(O16)/12.16)*1000</f>
        <v>41.61523584463928</v>
      </c>
      <c r="F46" s="325">
        <f t="shared" si="5"/>
        <v>-8.9220864217785074</v>
      </c>
      <c r="G46" s="514" t="s">
        <v>250</v>
      </c>
      <c r="H46" s="741"/>
      <c r="I46" s="325">
        <f>(349.7*10^(3-E16)+(80*N(H16)/48.03+71.5*N(I16)/62.01+76.3*J16/35.45+73.5*N(K16)/18.04+50.1*N(L16)/22.99+73.5*N(M16)/39.1+59.8*N(N16)/20.04+53.3*N(O16)/12.16+44.5*N(G16)+69*N(E30)/31.66+71.8*N(F30)/46.01))*1/10</f>
        <v>0.52042223815304056</v>
      </c>
      <c r="J46" s="325">
        <f>100*(I46-F16)/(I46+F16)</f>
        <v>-88.682071686661502</v>
      </c>
      <c r="K46" s="514" t="s">
        <v>374</v>
      </c>
      <c r="L46" s="741"/>
      <c r="M46" s="741"/>
      <c r="N46" s="741"/>
      <c r="O46" s="741"/>
    </row>
    <row r="47" spans="1:25" ht="12.75" customHeight="1" x14ac:dyDescent="0.3">
      <c r="B47" s="376"/>
      <c r="C47" s="318">
        <f>C17</f>
        <v>45580</v>
      </c>
      <c r="D47" s="325">
        <f>+(N(H17)/48.03+N(I17)/62.01+J17/35.45+N(G17)+N(E31)/31.66+N(F31)/46.01)*1000</f>
        <v>39.159933539422205</v>
      </c>
      <c r="E47" s="325">
        <f>10^(6-E17)+(N(K17)/18.04+N(L17)/22.99+M17/39.1+N(N17)/20.04+N(O17)/12.16)*1000</f>
        <v>36.520032993523763</v>
      </c>
      <c r="F47" s="325">
        <f t="shared" si="5"/>
        <v>-3.4882422216045863</v>
      </c>
      <c r="G47" s="514" t="s">
        <v>250</v>
      </c>
      <c r="H47" s="741"/>
      <c r="I47" s="325">
        <f>(349.7*10^(3-E17)+(80*N(H17)/48.03+71.5*N(I17)/62.01+76.3*J17/35.45+73.5*N(K17)/18.04+50.1*N(L17)/22.99+73.5*M17/39.1+59.8*N(N17)/20.04+53.3*N(O17)/12.16+44.5*N(G17)+69*N(E31)/31.66+71.8*N(F31)/46.01))*1/10</f>
        <v>0.51559259766624055</v>
      </c>
      <c r="J47" s="325">
        <f>100*(I47-F17)/(I47+F17)</f>
        <v>-80.835099914835695</v>
      </c>
      <c r="K47" s="514" t="s">
        <v>374</v>
      </c>
      <c r="L47" s="741"/>
      <c r="M47" s="741"/>
      <c r="N47" s="741"/>
      <c r="O47" s="741"/>
    </row>
    <row r="48" spans="1:25" ht="12.75" customHeight="1" x14ac:dyDescent="0.3">
      <c r="B48" s="391"/>
      <c r="C48" s="392">
        <f>C18</f>
        <v>45636</v>
      </c>
      <c r="D48" s="572">
        <f>+(N(H18)/48.03+N(I18)/62.01+J18/35.45+N(G18)+N(E32)/31.66+N(F32)/46.01)*1000</f>
        <v>43.621648963520975</v>
      </c>
      <c r="E48" s="572">
        <f>10^(6-E18)+(N(K18)/18.04+N(L18)/22.99+M18/39.1+N(N18)/20.04+N(O18)/12.16)*1000</f>
        <v>41.094803390788073</v>
      </c>
      <c r="F48" s="572">
        <f t="shared" si="5"/>
        <v>-2.9827093823108806</v>
      </c>
      <c r="G48" s="393" t="s">
        <v>250</v>
      </c>
      <c r="H48" s="741"/>
      <c r="I48" s="572">
        <f>(349.7*10^(3-E18)+(80*N(H18)/48.03+71.5*N(I18)/62.01+76.3*J18/35.45+73.5*N(K18)/18.04+50.1*N(L18)/22.99+73.5*M18/39.1+59.8*N(N18)/20.04+53.3*N(O18)/12.16+44.5*N(G18)+69*N(E32)/31.66+71.8*N(F32)/46.01))*1/10</f>
        <v>0.51837366321459144</v>
      </c>
      <c r="J48" s="572">
        <f>100*(I48-F18)/(I48+F18)</f>
        <v>-77.792109175012158</v>
      </c>
      <c r="K48" s="393" t="s">
        <v>374</v>
      </c>
      <c r="L48" s="741"/>
      <c r="M48" s="741"/>
      <c r="N48" s="741"/>
      <c r="O48" s="741"/>
    </row>
    <row r="49" spans="2:15" ht="12.75" customHeight="1" x14ac:dyDescent="0.3">
      <c r="B49" s="376"/>
      <c r="C49" s="318"/>
      <c r="D49" s="375"/>
      <c r="E49" s="383"/>
      <c r="F49" s="383"/>
      <c r="G49" s="383"/>
      <c r="H49" s="741"/>
      <c r="I49" s="325"/>
      <c r="J49" s="383"/>
      <c r="K49" s="383"/>
      <c r="L49" s="741"/>
      <c r="M49" s="741"/>
      <c r="N49" s="741"/>
      <c r="O49" s="741"/>
    </row>
    <row r="50" spans="2:15" ht="12.75" customHeight="1" x14ac:dyDescent="0.3"/>
    <row r="51" spans="2:15" ht="12.75" customHeight="1" x14ac:dyDescent="0.3"/>
    <row r="55" spans="2:15" x14ac:dyDescent="0.3">
      <c r="B55" s="27"/>
      <c r="C55" s="209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</row>
    <row r="56" spans="2:15" x14ac:dyDescent="0.3">
      <c r="B56" s="27"/>
      <c r="C56" s="209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</row>
    <row r="57" spans="2:15" x14ac:dyDescent="0.3">
      <c r="B57" s="27"/>
      <c r="C57" s="209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</row>
    <row r="58" spans="2:15" x14ac:dyDescent="0.3">
      <c r="B58" s="506" t="s">
        <v>101</v>
      </c>
      <c r="C58" s="318"/>
      <c r="D58" s="520"/>
      <c r="E58" s="520"/>
      <c r="F58" s="520"/>
      <c r="G58" s="320"/>
      <c r="H58" s="530"/>
      <c r="I58" s="383"/>
      <c r="J58" s="383"/>
      <c r="K58" s="378"/>
      <c r="L58" s="514"/>
      <c r="M58" s="375"/>
      <c r="N58" s="530"/>
      <c r="O58" s="530"/>
    </row>
    <row r="59" spans="2:15" x14ac:dyDescent="0.3">
      <c r="B59" s="955" t="s">
        <v>486</v>
      </c>
      <c r="C59" s="955"/>
      <c r="D59" s="955"/>
      <c r="E59" s="955"/>
      <c r="F59" s="955"/>
      <c r="G59" s="955"/>
      <c r="H59" s="955"/>
      <c r="I59" s="955"/>
      <c r="J59" s="955"/>
      <c r="K59" s="955"/>
      <c r="L59" s="955"/>
      <c r="M59" s="955"/>
      <c r="N59" s="955"/>
      <c r="O59" s="955"/>
    </row>
    <row r="311" spans="3:8" x14ac:dyDescent="0.3">
      <c r="C311" s="206">
        <v>6.6135911906364502</v>
      </c>
      <c r="G311" s="21">
        <v>0.92100000000000004</v>
      </c>
      <c r="H311" s="21">
        <v>0.374</v>
      </c>
    </row>
  </sheetData>
  <mergeCells count="8">
    <mergeCell ref="T21:V21"/>
    <mergeCell ref="W21:Y21"/>
    <mergeCell ref="D7:O7"/>
    <mergeCell ref="B35:O35"/>
    <mergeCell ref="B59:O59"/>
    <mergeCell ref="B37:O37"/>
    <mergeCell ref="H21:J21"/>
    <mergeCell ref="D21:G21"/>
  </mergeCells>
  <phoneticPr fontId="9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90E59-AA0C-4948-88D6-92C0EE411E21}">
  <sheetPr>
    <tabColor theme="0"/>
    <pageSetUpPr fitToPage="1"/>
  </sheetPr>
  <dimension ref="B1:P1492"/>
  <sheetViews>
    <sheetView tabSelected="1" view="pageBreakPreview" topLeftCell="A22" zoomScaleNormal="100" zoomScaleSheetLayoutView="100" workbookViewId="0">
      <selection activeCell="B63" sqref="B63"/>
    </sheetView>
  </sheetViews>
  <sheetFormatPr defaultColWidth="8.09765625" defaultRowHeight="13" x14ac:dyDescent="0.3"/>
  <cols>
    <col min="1" max="1" width="2.69921875" style="1" customWidth="1"/>
    <col min="2" max="2" width="18.69921875" style="1" customWidth="1"/>
    <col min="3" max="3" width="12.69921875" style="9" customWidth="1"/>
    <col min="4" max="4" width="11.296875" style="1" customWidth="1"/>
    <col min="5" max="5" width="10.8984375" style="1" customWidth="1"/>
    <col min="6" max="6" width="8.69921875" style="1" customWidth="1"/>
    <col min="7" max="8" width="8.69921875" style="7" customWidth="1"/>
    <col min="9" max="10" width="8.69921875" style="1" customWidth="1"/>
    <col min="11" max="12" width="8.69921875" style="2" customWidth="1"/>
    <col min="13" max="15" width="8.69921875" style="7" customWidth="1"/>
    <col min="16" max="16384" width="8.09765625" style="1"/>
  </cols>
  <sheetData>
    <row r="1" spans="2:16" s="75" customFormat="1" ht="18.649999999999999" customHeight="1" x14ac:dyDescent="0.4">
      <c r="B1" s="494" t="s">
        <v>497</v>
      </c>
      <c r="C1" s="495"/>
      <c r="D1" s="484"/>
      <c r="E1" s="484"/>
      <c r="F1" s="484"/>
      <c r="G1" s="531"/>
      <c r="H1" s="531"/>
      <c r="I1" s="484"/>
      <c r="J1" s="484"/>
      <c r="K1" s="485"/>
      <c r="L1" s="485"/>
      <c r="M1" s="531"/>
      <c r="N1" s="531"/>
      <c r="O1" s="531"/>
    </row>
    <row r="2" spans="2:16" s="75" customFormat="1" ht="18.649999999999999" customHeight="1" x14ac:dyDescent="0.4">
      <c r="B2" s="496"/>
      <c r="C2" s="495"/>
      <c r="D2" s="484"/>
      <c r="E2" s="484"/>
      <c r="F2" s="484"/>
      <c r="G2" s="531"/>
      <c r="H2" s="531"/>
      <c r="I2" s="484"/>
      <c r="J2" s="484"/>
      <c r="K2" s="485"/>
      <c r="L2" s="485"/>
      <c r="M2" s="531"/>
      <c r="N2" s="531"/>
      <c r="O2" s="531"/>
    </row>
    <row r="3" spans="2:16" s="75" customFormat="1" ht="18.649999999999999" customHeight="1" x14ac:dyDescent="0.4">
      <c r="B3" s="496" t="s">
        <v>105</v>
      </c>
      <c r="C3" s="497" t="s">
        <v>540</v>
      </c>
      <c r="D3" s="484"/>
      <c r="E3" s="484"/>
      <c r="F3" s="484"/>
      <c r="G3" s="532"/>
      <c r="H3" s="531"/>
      <c r="I3" s="484"/>
      <c r="J3" s="484"/>
      <c r="K3" s="485"/>
      <c r="L3" s="485"/>
      <c r="M3" s="531"/>
      <c r="N3" s="531"/>
      <c r="O3" s="531"/>
    </row>
    <row r="4" spans="2:16" s="75" customFormat="1" ht="18.649999999999999" customHeight="1" x14ac:dyDescent="0.4">
      <c r="B4" s="496" t="s">
        <v>106</v>
      </c>
      <c r="C4" s="495" t="s">
        <v>462</v>
      </c>
      <c r="D4" s="484"/>
      <c r="E4" s="484"/>
      <c r="F4" s="484"/>
      <c r="G4" s="531"/>
      <c r="H4" s="531"/>
      <c r="I4" s="484"/>
      <c r="J4" s="484"/>
      <c r="K4" s="485"/>
      <c r="L4" s="485"/>
      <c r="M4" s="531"/>
      <c r="N4" s="531"/>
      <c r="O4" s="531"/>
    </row>
    <row r="5" spans="2:16" s="75" customFormat="1" ht="18.649999999999999" customHeight="1" x14ac:dyDescent="0.4">
      <c r="B5" s="496" t="s">
        <v>292</v>
      </c>
      <c r="C5" s="528" t="s">
        <v>172</v>
      </c>
      <c r="D5" s="484"/>
      <c r="E5" s="484"/>
      <c r="F5" s="484"/>
      <c r="G5" s="531"/>
      <c r="H5" s="531"/>
      <c r="I5" s="484"/>
      <c r="J5" s="484"/>
      <c r="K5" s="485"/>
      <c r="L5" s="485"/>
      <c r="M5" s="531"/>
      <c r="N5" s="531"/>
      <c r="O5" s="531"/>
    </row>
    <row r="6" spans="2:16" ht="12.75" customHeight="1" x14ac:dyDescent="0.3">
      <c r="B6" s="451"/>
      <c r="C6" s="472"/>
      <c r="D6" s="451"/>
      <c r="E6" s="451"/>
      <c r="F6" s="451"/>
      <c r="G6" s="450"/>
      <c r="H6" s="450"/>
      <c r="I6" s="451"/>
      <c r="J6" s="451"/>
      <c r="K6" s="471"/>
      <c r="L6" s="471"/>
      <c r="M6" s="450"/>
      <c r="N6" s="450"/>
      <c r="O6" s="450"/>
    </row>
    <row r="7" spans="2:16" ht="12.75" customHeight="1" x14ac:dyDescent="0.3">
      <c r="B7" s="424"/>
      <c r="C7" s="479"/>
      <c r="D7" s="933" t="s">
        <v>163</v>
      </c>
      <c r="E7" s="933"/>
      <c r="F7" s="933"/>
      <c r="G7" s="933"/>
      <c r="H7" s="933"/>
      <c r="I7" s="933"/>
      <c r="J7" s="933"/>
      <c r="K7" s="933"/>
      <c r="L7" s="933"/>
      <c r="M7" s="933"/>
      <c r="N7" s="933"/>
      <c r="O7" s="933"/>
      <c r="P7" s="5"/>
    </row>
    <row r="8" spans="2:16" s="4" customFormat="1" ht="16.5" x14ac:dyDescent="0.4">
      <c r="B8" s="467" t="s">
        <v>17</v>
      </c>
      <c r="C8" s="428" t="s">
        <v>71</v>
      </c>
      <c r="D8" s="467" t="s">
        <v>18</v>
      </c>
      <c r="E8" s="467" t="s">
        <v>19</v>
      </c>
      <c r="F8" s="467" t="s">
        <v>20</v>
      </c>
      <c r="G8" s="467" t="s">
        <v>21</v>
      </c>
      <c r="H8" s="429" t="s">
        <v>73</v>
      </c>
      <c r="I8" s="430" t="s">
        <v>74</v>
      </c>
      <c r="J8" s="467" t="s">
        <v>75</v>
      </c>
      <c r="K8" s="467" t="s">
        <v>76</v>
      </c>
      <c r="L8" s="467" t="s">
        <v>77</v>
      </c>
      <c r="M8" s="429" t="s">
        <v>78</v>
      </c>
      <c r="N8" s="429" t="s">
        <v>79</v>
      </c>
      <c r="O8" s="429" t="s">
        <v>80</v>
      </c>
    </row>
    <row r="9" spans="2:16" s="4" customFormat="1" ht="12.75" customHeight="1" x14ac:dyDescent="0.3">
      <c r="B9" s="467"/>
      <c r="C9" s="428" t="s">
        <v>58</v>
      </c>
      <c r="D9" s="467" t="s">
        <v>84</v>
      </c>
      <c r="E9" s="467"/>
      <c r="F9" s="467" t="s">
        <v>22</v>
      </c>
      <c r="G9" s="468" t="s">
        <v>59</v>
      </c>
      <c r="H9" s="468" t="s">
        <v>60</v>
      </c>
      <c r="I9" s="468" t="s">
        <v>60</v>
      </c>
      <c r="J9" s="468" t="s">
        <v>60</v>
      </c>
      <c r="K9" s="468" t="s">
        <v>60</v>
      </c>
      <c r="L9" s="468" t="s">
        <v>60</v>
      </c>
      <c r="M9" s="468" t="s">
        <v>60</v>
      </c>
      <c r="N9" s="468" t="s">
        <v>60</v>
      </c>
      <c r="O9" s="468" t="s">
        <v>60</v>
      </c>
    </row>
    <row r="10" spans="2:16" ht="12.75" customHeight="1" x14ac:dyDescent="0.3">
      <c r="B10" s="432" t="s">
        <v>370</v>
      </c>
      <c r="C10" s="790">
        <v>45355</v>
      </c>
      <c r="D10" s="768">
        <v>0.20000000000000004</v>
      </c>
      <c r="E10" s="762">
        <v>6.6183333333333341</v>
      </c>
      <c r="F10" s="762">
        <v>5.5075000000000003</v>
      </c>
      <c r="G10" s="763">
        <v>0.13116666666666665</v>
      </c>
      <c r="H10" s="762">
        <v>14.316666666666666</v>
      </c>
      <c r="I10" s="762">
        <v>0.72666666666666679</v>
      </c>
      <c r="J10" s="762">
        <v>0.12</v>
      </c>
      <c r="K10" s="769">
        <v>7.8333333333333328E-3</v>
      </c>
      <c r="L10" s="762">
        <v>1.34</v>
      </c>
      <c r="M10" s="762">
        <v>0.63000000000000012</v>
      </c>
      <c r="N10" s="762">
        <v>6.16</v>
      </c>
      <c r="O10" s="762">
        <v>0.93833333333333324</v>
      </c>
    </row>
    <row r="11" spans="2:16" ht="12.75" customHeight="1" x14ac:dyDescent="0.3">
      <c r="B11" s="451"/>
      <c r="C11" s="783">
        <v>45418</v>
      </c>
      <c r="D11" s="770">
        <v>6.4000000000000012</v>
      </c>
      <c r="E11" s="765">
        <v>6.7033333333333331</v>
      </c>
      <c r="F11" s="765">
        <v>3.5006666666666666</v>
      </c>
      <c r="G11" s="766">
        <v>9.6000000000000016E-2</v>
      </c>
      <c r="H11" s="765">
        <v>7.7666666666666666</v>
      </c>
      <c r="I11" s="765">
        <v>1.1200000000000001</v>
      </c>
      <c r="J11" s="765">
        <v>5.5000000000000007E-2</v>
      </c>
      <c r="K11" s="28">
        <v>4.6666666666666671E-3</v>
      </c>
      <c r="L11" s="765">
        <v>0.65500000000000003</v>
      </c>
      <c r="M11" s="765">
        <v>0.54166666666666674</v>
      </c>
      <c r="N11" s="765">
        <v>3.6966666666666668</v>
      </c>
      <c r="O11" s="765">
        <v>0.69999999999999984</v>
      </c>
    </row>
    <row r="12" spans="2:16" ht="12.75" customHeight="1" x14ac:dyDescent="0.3">
      <c r="B12" s="451"/>
      <c r="C12" s="783">
        <v>45488</v>
      </c>
      <c r="D12" s="770">
        <v>16.600000000000001</v>
      </c>
      <c r="E12" s="765">
        <v>6.8916666666666657</v>
      </c>
      <c r="F12" s="765">
        <v>5.38</v>
      </c>
      <c r="G12" s="766">
        <v>0.14083333333333334</v>
      </c>
      <c r="H12" s="765">
        <v>14.533333333333333</v>
      </c>
      <c r="I12" s="765">
        <v>0.37999999999999995</v>
      </c>
      <c r="J12" s="765">
        <v>0.04</v>
      </c>
      <c r="K12" s="28">
        <v>7.0000000000000001E-3</v>
      </c>
      <c r="L12" s="765">
        <v>1.0550000000000002</v>
      </c>
      <c r="M12" s="765">
        <v>0.74833333333333329</v>
      </c>
      <c r="N12" s="765">
        <v>5.67</v>
      </c>
      <c r="O12" s="765">
        <v>1.1000000000000001</v>
      </c>
    </row>
    <row r="13" spans="2:16" ht="12.75" customHeight="1" x14ac:dyDescent="0.3">
      <c r="B13" s="451"/>
      <c r="C13" s="783">
        <v>45575</v>
      </c>
      <c r="D13" s="770">
        <v>4.0999999999999996</v>
      </c>
      <c r="E13" s="765">
        <v>6.7266666666666666</v>
      </c>
      <c r="F13" s="765">
        <v>5.0649999999999995</v>
      </c>
      <c r="G13" s="766">
        <v>0.154</v>
      </c>
      <c r="H13" s="765">
        <v>11.646666666666667</v>
      </c>
      <c r="I13" s="765">
        <v>0.59</v>
      </c>
      <c r="J13" s="765">
        <v>7.0000000000000007E-2</v>
      </c>
      <c r="K13" s="28">
        <v>7.4999999999999997E-3</v>
      </c>
      <c r="L13" s="765">
        <v>0.93333333333333335</v>
      </c>
      <c r="M13" s="765">
        <v>0.8866666666666666</v>
      </c>
      <c r="N13" s="765">
        <v>5.04</v>
      </c>
      <c r="O13" s="765">
        <v>1</v>
      </c>
    </row>
    <row r="14" spans="2:16" x14ac:dyDescent="0.3">
      <c r="B14" s="499"/>
      <c r="C14" s="399" t="s">
        <v>165</v>
      </c>
      <c r="D14" s="400">
        <f>AVERAGEA(D10:D13)</f>
        <v>6.8250000000000011</v>
      </c>
      <c r="E14" s="594">
        <f>-LOG((10^(-E10)+10^(-E11)+10^(-E12)+10^(-E13))/4)</f>
        <v>6.7242388850520936</v>
      </c>
      <c r="F14" s="594">
        <f t="shared" ref="F14:O14" si="0">AVERAGEA(F10:F13)</f>
        <v>4.863291666666667</v>
      </c>
      <c r="G14" s="597">
        <f t="shared" si="0"/>
        <v>0.1305</v>
      </c>
      <c r="H14" s="594">
        <f t="shared" si="0"/>
        <v>12.065833333333334</v>
      </c>
      <c r="I14" s="594">
        <f t="shared" si="0"/>
        <v>0.70416666666666672</v>
      </c>
      <c r="J14" s="594">
        <f t="shared" si="0"/>
        <v>7.1250000000000008E-2</v>
      </c>
      <c r="K14" s="406">
        <f t="shared" si="0"/>
        <v>6.7499999999999999E-3</v>
      </c>
      <c r="L14" s="594">
        <f t="shared" si="0"/>
        <v>0.99583333333333335</v>
      </c>
      <c r="M14" s="594">
        <f t="shared" si="0"/>
        <v>0.70166666666666666</v>
      </c>
      <c r="N14" s="594">
        <f t="shared" si="0"/>
        <v>5.1416666666666666</v>
      </c>
      <c r="O14" s="594">
        <f t="shared" si="0"/>
        <v>0.93458333333333332</v>
      </c>
    </row>
    <row r="15" spans="2:16" ht="12.75" customHeight="1" x14ac:dyDescent="0.3">
      <c r="B15" s="432" t="s">
        <v>111</v>
      </c>
      <c r="C15" s="411">
        <v>45334</v>
      </c>
      <c r="D15" s="405">
        <v>0.10000000000000002</v>
      </c>
      <c r="E15" s="592">
        <v>6.4366666666666674</v>
      </c>
      <c r="F15" s="592">
        <v>7.961666666666666</v>
      </c>
      <c r="G15" s="595">
        <v>0.371</v>
      </c>
      <c r="H15" s="592">
        <v>8.0833333333333339</v>
      </c>
      <c r="I15" s="592">
        <v>0.15649999999999997</v>
      </c>
      <c r="J15" s="592">
        <v>1.5</v>
      </c>
      <c r="K15" s="592">
        <v>6.666666666666668E-2</v>
      </c>
      <c r="L15" s="592">
        <v>4.0666666666666664</v>
      </c>
      <c r="M15" s="592">
        <v>1.5166666666666666</v>
      </c>
      <c r="N15" s="592">
        <v>7.3166666666666664</v>
      </c>
      <c r="O15" s="592">
        <v>0.51666666666666661</v>
      </c>
    </row>
    <row r="16" spans="2:16" ht="12.75" customHeight="1" x14ac:dyDescent="0.3">
      <c r="B16" s="451"/>
      <c r="C16" s="783">
        <v>45390</v>
      </c>
      <c r="D16" s="770">
        <v>5</v>
      </c>
      <c r="E16" s="765">
        <v>6.6649999999999991</v>
      </c>
      <c r="F16" s="765">
        <v>7.73</v>
      </c>
      <c r="G16" s="766">
        <v>0.73883333333333334</v>
      </c>
      <c r="H16" s="765">
        <v>7.7333333333333343</v>
      </c>
      <c r="I16" s="765">
        <v>0.66433333333333333</v>
      </c>
      <c r="J16" s="765">
        <v>3.7</v>
      </c>
      <c r="K16" s="765">
        <v>7.8166666666666662E-2</v>
      </c>
      <c r="L16" s="765">
        <v>5.15</v>
      </c>
      <c r="M16" s="765">
        <v>1.8333333333333333</v>
      </c>
      <c r="N16" s="765">
        <v>9.7333333333333343</v>
      </c>
      <c r="O16" s="765">
        <v>3.0666666666666664</v>
      </c>
    </row>
    <row r="17" spans="2:15" ht="12.75" customHeight="1" x14ac:dyDescent="0.3">
      <c r="B17" s="451"/>
      <c r="C17" s="783">
        <v>45454</v>
      </c>
      <c r="D17" s="770">
        <v>13.800000000000002</v>
      </c>
      <c r="E17" s="765">
        <v>6.68</v>
      </c>
      <c r="F17" s="765">
        <v>7.4700000000000006</v>
      </c>
      <c r="G17" s="766">
        <v>0.92366666666666675</v>
      </c>
      <c r="H17" s="765">
        <v>7.5166666666666657</v>
      </c>
      <c r="I17" s="765">
        <v>0.3115</v>
      </c>
      <c r="J17" s="765">
        <v>4.7833333333333332</v>
      </c>
      <c r="K17" s="765">
        <v>7.4166666666666659E-2</v>
      </c>
      <c r="L17" s="765">
        <v>13.016666666666666</v>
      </c>
      <c r="M17" s="765">
        <v>1.6166666666666669</v>
      </c>
      <c r="N17" s="765">
        <v>11.966666666666665</v>
      </c>
      <c r="O17" s="765">
        <v>0.5</v>
      </c>
    </row>
    <row r="18" spans="2:15" ht="12.75" customHeight="1" x14ac:dyDescent="0.3">
      <c r="B18" s="451"/>
      <c r="C18" s="783">
        <v>45545</v>
      </c>
      <c r="D18" s="770">
        <v>17.3</v>
      </c>
      <c r="E18" s="765">
        <v>6.8566666666666665</v>
      </c>
      <c r="F18" s="765">
        <v>8.206666666666667</v>
      </c>
      <c r="G18" s="766">
        <v>0.24099999999999999</v>
      </c>
      <c r="H18" s="765">
        <v>7.5333333333333341</v>
      </c>
      <c r="I18" s="765">
        <v>1.2998333333333334</v>
      </c>
      <c r="J18" s="765">
        <v>3.083333333333333</v>
      </c>
      <c r="K18" s="765">
        <v>0.36599999999999999</v>
      </c>
      <c r="L18" s="765">
        <v>4.25</v>
      </c>
      <c r="M18" s="765">
        <v>0.46666666666666662</v>
      </c>
      <c r="N18" s="765">
        <v>4.7166666666666668</v>
      </c>
      <c r="O18" s="765">
        <v>0.36000000000000004</v>
      </c>
    </row>
    <row r="19" spans="2:15" ht="12.75" customHeight="1" x14ac:dyDescent="0.3">
      <c r="B19" s="451"/>
      <c r="C19" s="783">
        <v>45607</v>
      </c>
      <c r="D19" s="770">
        <v>3.7999999999999994</v>
      </c>
      <c r="E19" s="765">
        <v>6.4833333333333343</v>
      </c>
      <c r="F19" s="765">
        <v>8.1999999999999993</v>
      </c>
      <c r="G19" s="766">
        <v>0.95350000000000001</v>
      </c>
      <c r="H19" s="765">
        <v>1.8499999999999999</v>
      </c>
      <c r="I19" s="765">
        <v>0.19700000000000001</v>
      </c>
      <c r="J19" s="765">
        <v>3.1833333333333331</v>
      </c>
      <c r="K19" s="765">
        <v>9.9333333333333343E-2</v>
      </c>
      <c r="L19" s="765">
        <v>4.1500000000000004</v>
      </c>
      <c r="M19" s="765">
        <v>1.5</v>
      </c>
      <c r="N19" s="765">
        <v>13.083333333333336</v>
      </c>
      <c r="O19" s="765">
        <v>2.3833333333333333</v>
      </c>
    </row>
    <row r="20" spans="2:15" x14ac:dyDescent="0.3">
      <c r="B20" s="499"/>
      <c r="C20" s="399" t="s">
        <v>165</v>
      </c>
      <c r="D20" s="400">
        <f>AVERAGEA(D15:D19)</f>
        <v>8</v>
      </c>
      <c r="E20" s="594">
        <f>-LOG((10^(-E15)+10^(-E16)+10^(-E17)+10^(-E18)+10^(-E19))/5)</f>
        <v>6.59902076343087</v>
      </c>
      <c r="F20" s="594">
        <f t="shared" ref="F20:O20" si="1">AVERAGEA(F15:F19)</f>
        <v>7.9136666666666668</v>
      </c>
      <c r="G20" s="597">
        <f t="shared" si="1"/>
        <v>0.64560000000000006</v>
      </c>
      <c r="H20" s="594">
        <f t="shared" si="1"/>
        <v>6.5433333333333339</v>
      </c>
      <c r="I20" s="594">
        <f t="shared" si="1"/>
        <v>0.52583333333333337</v>
      </c>
      <c r="J20" s="594">
        <f t="shared" si="1"/>
        <v>3.25</v>
      </c>
      <c r="K20" s="594">
        <f t="shared" si="1"/>
        <v>0.13686666666666666</v>
      </c>
      <c r="L20" s="594">
        <f t="shared" si="1"/>
        <v>6.1266666666666669</v>
      </c>
      <c r="M20" s="594">
        <f t="shared" si="1"/>
        <v>1.3866666666666667</v>
      </c>
      <c r="N20" s="594">
        <f t="shared" si="1"/>
        <v>9.3633333333333333</v>
      </c>
      <c r="O20" s="594">
        <f t="shared" si="1"/>
        <v>1.3653333333333333</v>
      </c>
    </row>
    <row r="21" spans="2:15" x14ac:dyDescent="0.3">
      <c r="B21" s="451"/>
      <c r="C21" s="428"/>
      <c r="D21" s="438"/>
      <c r="E21" s="436"/>
      <c r="F21" s="436"/>
      <c r="G21" s="483"/>
      <c r="H21" s="436"/>
      <c r="I21" s="436"/>
      <c r="J21" s="436"/>
      <c r="K21" s="437"/>
      <c r="L21" s="436"/>
      <c r="M21" s="436"/>
      <c r="N21" s="436"/>
      <c r="O21" s="436"/>
    </row>
    <row r="22" spans="2:15" x14ac:dyDescent="0.3">
      <c r="B22" s="424"/>
      <c r="C22" s="479"/>
      <c r="D22" s="932" t="s">
        <v>162</v>
      </c>
      <c r="E22" s="932"/>
      <c r="F22" s="932"/>
      <c r="G22" s="932"/>
      <c r="H22" s="932"/>
      <c r="I22" s="951" t="s">
        <v>296</v>
      </c>
      <c r="J22" s="951"/>
      <c r="K22" s="951"/>
      <c r="L22" s="951"/>
      <c r="M22" s="436"/>
      <c r="N22" s="436"/>
      <c r="O22" s="436"/>
    </row>
    <row r="23" spans="2:15" ht="16.5" x14ac:dyDescent="0.4">
      <c r="B23" s="467" t="s">
        <v>17</v>
      </c>
      <c r="C23" s="428" t="s">
        <v>71</v>
      </c>
      <c r="D23" s="467" t="s">
        <v>45</v>
      </c>
      <c r="E23" s="467" t="s">
        <v>149</v>
      </c>
      <c r="F23" s="467" t="s">
        <v>23</v>
      </c>
      <c r="G23" s="376" t="s">
        <v>43</v>
      </c>
      <c r="H23" s="514" t="s">
        <v>42</v>
      </c>
      <c r="I23" s="467" t="s">
        <v>88</v>
      </c>
      <c r="J23" s="467" t="s">
        <v>89</v>
      </c>
      <c r="K23" s="467" t="s">
        <v>87</v>
      </c>
      <c r="L23" s="467" t="s">
        <v>110</v>
      </c>
      <c r="M23" s="436"/>
      <c r="N23" s="436"/>
      <c r="O23" s="436"/>
    </row>
    <row r="24" spans="2:15" x14ac:dyDescent="0.3">
      <c r="B24" s="467"/>
      <c r="C24" s="428" t="s">
        <v>58</v>
      </c>
      <c r="D24" s="467" t="s">
        <v>46</v>
      </c>
      <c r="E24" s="467"/>
      <c r="F24" s="468" t="s">
        <v>60</v>
      </c>
      <c r="G24" s="468" t="s">
        <v>60</v>
      </c>
      <c r="H24" s="468" t="s">
        <v>60</v>
      </c>
      <c r="I24" s="467" t="s">
        <v>86</v>
      </c>
      <c r="J24" s="467" t="s">
        <v>86</v>
      </c>
      <c r="K24" s="467" t="s">
        <v>86</v>
      </c>
      <c r="L24" s="467" t="s">
        <v>86</v>
      </c>
      <c r="M24" s="436"/>
      <c r="N24" s="436"/>
      <c r="O24" s="436"/>
    </row>
    <row r="25" spans="2:15" x14ac:dyDescent="0.3">
      <c r="B25" s="432" t="s">
        <v>370</v>
      </c>
      <c r="C25" s="481">
        <f>C10</f>
        <v>45355</v>
      </c>
      <c r="D25" s="791" t="s">
        <v>9</v>
      </c>
      <c r="E25" s="792" t="s">
        <v>151</v>
      </c>
      <c r="F25" s="768">
        <v>0.7</v>
      </c>
      <c r="G25" s="769">
        <v>1E-3</v>
      </c>
      <c r="H25" s="769">
        <v>2E-3</v>
      </c>
      <c r="I25" s="761">
        <v>3.8466666666666662</v>
      </c>
      <c r="J25" s="762">
        <v>12.293333333333333</v>
      </c>
      <c r="K25" s="769">
        <v>3.5000000000000005E-3</v>
      </c>
      <c r="L25" s="761" t="s">
        <v>9</v>
      </c>
      <c r="M25" s="436"/>
      <c r="N25" s="436"/>
      <c r="O25" s="436"/>
    </row>
    <row r="26" spans="2:15" x14ac:dyDescent="0.3">
      <c r="B26" s="451"/>
      <c r="C26" s="482">
        <f>C11</f>
        <v>45418</v>
      </c>
      <c r="D26" s="17" t="s">
        <v>9</v>
      </c>
      <c r="E26" s="775" t="s">
        <v>539</v>
      </c>
      <c r="F26" s="770">
        <v>3.8666666666666663</v>
      </c>
      <c r="G26" s="28">
        <v>3.3333333333333335E-3</v>
      </c>
      <c r="H26" s="28">
        <v>3.5000000000000005E-3</v>
      </c>
      <c r="I26" s="764">
        <v>0.45</v>
      </c>
      <c r="J26" s="765">
        <v>9.5133333333333336</v>
      </c>
      <c r="K26" s="28">
        <v>8.6666666666666663E-3</v>
      </c>
      <c r="L26" s="764" t="s">
        <v>9</v>
      </c>
      <c r="M26" s="436"/>
      <c r="N26" s="436"/>
      <c r="O26" s="436"/>
    </row>
    <row r="27" spans="2:15" x14ac:dyDescent="0.3">
      <c r="B27" s="451"/>
      <c r="C27" s="482">
        <f>C12</f>
        <v>45488</v>
      </c>
      <c r="D27" s="17" t="s">
        <v>9</v>
      </c>
      <c r="E27" s="793" t="s">
        <v>151</v>
      </c>
      <c r="F27" s="770">
        <v>1.9500000000000002</v>
      </c>
      <c r="G27" s="28">
        <v>1.3333333333333335E-3</v>
      </c>
      <c r="H27" s="28">
        <v>1.5E-3</v>
      </c>
      <c r="I27" s="764">
        <v>0.98999999999999988</v>
      </c>
      <c r="J27" s="765">
        <v>9.9466666666666672</v>
      </c>
      <c r="K27" s="28">
        <v>3.8333333333333336E-3</v>
      </c>
      <c r="L27" s="764" t="s">
        <v>9</v>
      </c>
      <c r="M27" s="436"/>
      <c r="N27" s="436"/>
      <c r="O27" s="436"/>
    </row>
    <row r="28" spans="2:15" x14ac:dyDescent="0.3">
      <c r="B28" s="451"/>
      <c r="C28" s="482">
        <f>C13</f>
        <v>45575</v>
      </c>
      <c r="D28" s="17" t="s">
        <v>9</v>
      </c>
      <c r="E28" s="793" t="s">
        <v>151</v>
      </c>
      <c r="F28" s="770">
        <v>3.8666666666666667</v>
      </c>
      <c r="G28" s="28">
        <v>2E-3</v>
      </c>
      <c r="H28" s="28">
        <v>1.5E-3</v>
      </c>
      <c r="I28" s="764">
        <v>1.0150000000000001</v>
      </c>
      <c r="J28" s="765">
        <v>11.39</v>
      </c>
      <c r="K28" s="28">
        <v>8.0000000000000002E-3</v>
      </c>
      <c r="L28" s="764" t="s">
        <v>9</v>
      </c>
      <c r="M28" s="436"/>
      <c r="N28" s="436"/>
      <c r="O28" s="436"/>
    </row>
    <row r="29" spans="2:15" x14ac:dyDescent="0.3">
      <c r="B29" s="499"/>
      <c r="C29" s="492" t="s">
        <v>61</v>
      </c>
      <c r="D29" s="440" t="s">
        <v>9</v>
      </c>
      <c r="E29" s="501" t="s">
        <v>27</v>
      </c>
      <c r="F29" s="400">
        <f t="shared" ref="F29:K29" si="2">AVERAGEA(F25:F28)</f>
        <v>2.5958333333333332</v>
      </c>
      <c r="G29" s="406">
        <f t="shared" si="2"/>
        <v>1.9166666666666668E-3</v>
      </c>
      <c r="H29" s="406">
        <f t="shared" si="2"/>
        <v>2.1250000000000002E-3</v>
      </c>
      <c r="I29" s="401">
        <f t="shared" si="2"/>
        <v>1.5754166666666665</v>
      </c>
      <c r="J29" s="594">
        <f t="shared" si="2"/>
        <v>10.785833333333333</v>
      </c>
      <c r="K29" s="406">
        <f t="shared" si="2"/>
        <v>6.0000000000000001E-3</v>
      </c>
      <c r="L29" s="401" t="s">
        <v>136</v>
      </c>
      <c r="M29" s="436"/>
      <c r="N29" s="436"/>
      <c r="O29" s="436"/>
    </row>
    <row r="30" spans="2:15" x14ac:dyDescent="0.3">
      <c r="B30" s="432" t="s">
        <v>111</v>
      </c>
      <c r="C30" s="481">
        <f>C15</f>
        <v>45334</v>
      </c>
      <c r="D30" s="500" t="s">
        <v>9</v>
      </c>
      <c r="E30" s="627" t="s">
        <v>523</v>
      </c>
      <c r="F30" s="405">
        <v>2.7666666666666662</v>
      </c>
      <c r="G30" s="396">
        <v>7.3333333333333332E-3</v>
      </c>
      <c r="H30" s="396">
        <v>2.0666666666666667E-2</v>
      </c>
      <c r="I30" s="395">
        <v>5.921666666666666</v>
      </c>
      <c r="J30" s="592">
        <v>8.7533333333333339</v>
      </c>
      <c r="K30" s="395" t="s">
        <v>9</v>
      </c>
      <c r="L30" s="395">
        <v>0.15266666666666667</v>
      </c>
      <c r="M30" s="436"/>
      <c r="N30" s="436"/>
      <c r="O30" s="436"/>
    </row>
    <row r="31" spans="2:15" x14ac:dyDescent="0.3">
      <c r="B31" s="451"/>
      <c r="C31" s="482">
        <f>C16</f>
        <v>45390</v>
      </c>
      <c r="D31" s="12" t="s">
        <v>9</v>
      </c>
      <c r="E31" s="775" t="s">
        <v>151</v>
      </c>
      <c r="F31" s="770">
        <v>4.8333333333333339</v>
      </c>
      <c r="G31" s="28">
        <v>1.3333333333333334E-2</v>
      </c>
      <c r="H31" s="28">
        <v>9.3333333333333324E-3</v>
      </c>
      <c r="I31" s="764">
        <v>4.83</v>
      </c>
      <c r="J31" s="765">
        <v>9.908333333333335</v>
      </c>
      <c r="K31" s="764" t="s">
        <v>9</v>
      </c>
      <c r="L31" s="764">
        <v>0.17949999999999999</v>
      </c>
      <c r="M31" s="436"/>
      <c r="N31" s="436"/>
      <c r="O31" s="436"/>
    </row>
    <row r="32" spans="2:15" x14ac:dyDescent="0.3">
      <c r="B32" s="451"/>
      <c r="C32" s="482">
        <f>C17</f>
        <v>45454</v>
      </c>
      <c r="D32" s="12" t="s">
        <v>9</v>
      </c>
      <c r="E32" s="775" t="s">
        <v>151</v>
      </c>
      <c r="F32" s="770">
        <v>5.8666666666666671</v>
      </c>
      <c r="G32" s="28">
        <v>7.6666666666666662E-3</v>
      </c>
      <c r="H32" s="28">
        <v>3.3666666666666671E-2</v>
      </c>
      <c r="I32" s="764">
        <v>5.5833333333333339</v>
      </c>
      <c r="J32" s="765">
        <v>8.8416666666666668</v>
      </c>
      <c r="K32" s="764" t="s">
        <v>9</v>
      </c>
      <c r="L32" s="764">
        <v>0.45950000000000002</v>
      </c>
      <c r="M32" s="436"/>
      <c r="N32" s="436"/>
      <c r="O32" s="436"/>
    </row>
    <row r="33" spans="2:16" x14ac:dyDescent="0.3">
      <c r="B33" s="451"/>
      <c r="C33" s="482">
        <f>C18</f>
        <v>45545</v>
      </c>
      <c r="D33" s="12" t="s">
        <v>9</v>
      </c>
      <c r="E33" s="775" t="s">
        <v>151</v>
      </c>
      <c r="F33" s="770">
        <v>6.8</v>
      </c>
      <c r="G33" s="28">
        <v>1.0499999999999999E-2</v>
      </c>
      <c r="H33" s="28">
        <v>1.9E-2</v>
      </c>
      <c r="I33" s="764">
        <v>4.6349999999999998</v>
      </c>
      <c r="J33" s="765">
        <v>7.3866666666666667</v>
      </c>
      <c r="K33" s="764" t="s">
        <v>9</v>
      </c>
      <c r="L33" s="764">
        <v>0.55883333333333329</v>
      </c>
      <c r="M33" s="436"/>
      <c r="N33" s="436"/>
      <c r="O33" s="436"/>
    </row>
    <row r="34" spans="2:16" x14ac:dyDescent="0.3">
      <c r="B34" s="451"/>
      <c r="C34" s="482">
        <f>C19</f>
        <v>45607</v>
      </c>
      <c r="D34" s="12" t="s">
        <v>9</v>
      </c>
      <c r="E34" s="775" t="s">
        <v>151</v>
      </c>
      <c r="F34" s="770">
        <v>5.0999999999999996</v>
      </c>
      <c r="G34" s="28">
        <v>4.4000000000000004E-2</v>
      </c>
      <c r="H34" s="28">
        <v>2.8999999999999998E-2</v>
      </c>
      <c r="I34" s="764">
        <v>4.5149999999999997</v>
      </c>
      <c r="J34" s="765">
        <v>7.09</v>
      </c>
      <c r="K34" s="764" t="s">
        <v>9</v>
      </c>
      <c r="L34" s="764">
        <v>0.78116666666666679</v>
      </c>
      <c r="M34" s="436"/>
      <c r="N34" s="436"/>
      <c r="O34" s="436"/>
    </row>
    <row r="35" spans="2:16" x14ac:dyDescent="0.3">
      <c r="B35" s="499"/>
      <c r="C35" s="492" t="s">
        <v>61</v>
      </c>
      <c r="D35" s="501" t="s">
        <v>27</v>
      </c>
      <c r="E35" s="501" t="s">
        <v>27</v>
      </c>
      <c r="F35" s="400">
        <f>AVERAGEA(F30:F34)</f>
        <v>5.0733333333333333</v>
      </c>
      <c r="G35" s="406">
        <f>AVERAGEA(G30:G34)</f>
        <v>1.6566666666666667E-2</v>
      </c>
      <c r="H35" s="406">
        <f>AVERAGEA(H30:H34)</f>
        <v>2.2333333333333337E-2</v>
      </c>
      <c r="I35" s="417">
        <f>AVERAGEA(I30:I34)</f>
        <v>5.0969999999999995</v>
      </c>
      <c r="J35" s="594">
        <f>AVERAGEA(J30:J34)</f>
        <v>8.3960000000000008</v>
      </c>
      <c r="K35" s="401" t="s">
        <v>136</v>
      </c>
      <c r="L35" s="401">
        <f>AVERAGEA(L30:L34)</f>
        <v>0.42633333333333334</v>
      </c>
      <c r="M35" s="436"/>
      <c r="N35" s="436"/>
      <c r="O35" s="436"/>
    </row>
    <row r="36" spans="2:16" ht="12.75" customHeight="1" x14ac:dyDescent="0.3">
      <c r="B36" s="451" t="s">
        <v>66</v>
      </c>
      <c r="C36" s="428"/>
      <c r="D36" s="469"/>
      <c r="E36" s="468"/>
      <c r="F36" s="468"/>
      <c r="G36" s="468"/>
      <c r="H36" s="468"/>
      <c r="I36" s="468"/>
      <c r="J36" s="468"/>
      <c r="K36" s="480"/>
      <c r="L36" s="468"/>
      <c r="M36" s="468"/>
      <c r="N36" s="468"/>
      <c r="O36" s="468"/>
      <c r="P36" s="5"/>
    </row>
    <row r="37" spans="2:16" ht="12.75" customHeight="1" x14ac:dyDescent="0.3">
      <c r="B37" s="934" t="s">
        <v>499</v>
      </c>
      <c r="C37" s="934"/>
      <c r="D37" s="934"/>
      <c r="E37" s="934"/>
      <c r="F37" s="934"/>
      <c r="G37" s="934"/>
      <c r="H37" s="934"/>
      <c r="I37" s="934"/>
      <c r="J37" s="934"/>
      <c r="K37" s="934"/>
      <c r="L37" s="934"/>
      <c r="M37" s="934"/>
      <c r="N37" s="934"/>
      <c r="O37" s="934"/>
      <c r="P37" s="5"/>
    </row>
    <row r="38" spans="2:16" s="21" customFormat="1" ht="12.75" customHeight="1" x14ac:dyDescent="0.3">
      <c r="B38" s="936" t="s">
        <v>269</v>
      </c>
      <c r="C38" s="936"/>
      <c r="D38" s="936"/>
      <c r="E38" s="936"/>
      <c r="F38" s="936"/>
      <c r="G38" s="936"/>
      <c r="H38" s="936"/>
      <c r="I38" s="936"/>
      <c r="J38" s="936"/>
      <c r="K38" s="936"/>
      <c r="L38" s="936"/>
      <c r="M38" s="936"/>
      <c r="N38" s="936"/>
      <c r="O38" s="936"/>
      <c r="P38" s="27"/>
    </row>
    <row r="39" spans="2:16" ht="14.25" customHeight="1" x14ac:dyDescent="0.3">
      <c r="B39" s="957" t="s">
        <v>498</v>
      </c>
      <c r="C39" s="957"/>
      <c r="D39" s="957"/>
      <c r="E39" s="957"/>
      <c r="F39" s="957"/>
      <c r="G39" s="957"/>
      <c r="H39" s="957"/>
      <c r="I39" s="957"/>
      <c r="J39" s="957"/>
      <c r="K39" s="957"/>
      <c r="L39" s="957"/>
      <c r="M39" s="957"/>
      <c r="N39" s="957"/>
      <c r="O39" s="957"/>
      <c r="P39" s="5"/>
    </row>
    <row r="40" spans="2:16" ht="14.25" customHeight="1" x14ac:dyDescent="0.3">
      <c r="B40" s="957"/>
      <c r="C40" s="957"/>
      <c r="D40" s="957"/>
      <c r="E40" s="957"/>
      <c r="F40" s="957"/>
      <c r="G40" s="957"/>
      <c r="H40" s="957"/>
      <c r="I40" s="957"/>
      <c r="J40" s="957"/>
      <c r="K40" s="957"/>
      <c r="L40" s="957"/>
      <c r="M40" s="957"/>
      <c r="N40" s="957"/>
      <c r="O40" s="957"/>
      <c r="P40" s="5"/>
    </row>
    <row r="41" spans="2:16" ht="14.25" customHeight="1" x14ac:dyDescent="0.3">
      <c r="B41" s="957"/>
      <c r="C41" s="957"/>
      <c r="D41" s="957"/>
      <c r="E41" s="957"/>
      <c r="F41" s="957"/>
      <c r="G41" s="957"/>
      <c r="H41" s="957"/>
      <c r="I41" s="957"/>
      <c r="J41" s="957"/>
      <c r="K41" s="957"/>
      <c r="L41" s="957"/>
      <c r="M41" s="957"/>
      <c r="N41" s="957"/>
      <c r="O41" s="957"/>
      <c r="P41" s="5"/>
    </row>
    <row r="42" spans="2:16" ht="12.75" customHeight="1" x14ac:dyDescent="0.3">
      <c r="B42" s="451"/>
      <c r="C42" s="428"/>
      <c r="D42" s="451"/>
      <c r="E42" s="451"/>
      <c r="F42" s="451"/>
      <c r="G42" s="450"/>
      <c r="H42" s="450"/>
      <c r="I42" s="451"/>
      <c r="J42" s="491"/>
      <c r="K42" s="471"/>
      <c r="L42" s="471"/>
      <c r="M42" s="450"/>
      <c r="N42" s="450"/>
      <c r="O42" s="450"/>
      <c r="P42" s="5"/>
    </row>
    <row r="43" spans="2:16" ht="12.75" customHeight="1" x14ac:dyDescent="0.3">
      <c r="B43" s="426"/>
      <c r="C43" s="492"/>
      <c r="D43" s="426" t="s">
        <v>67</v>
      </c>
      <c r="E43" s="426" t="s">
        <v>68</v>
      </c>
      <c r="F43" s="441" t="s">
        <v>83</v>
      </c>
      <c r="G43" s="453" t="s">
        <v>69</v>
      </c>
      <c r="H43" s="450"/>
      <c r="I43" s="426" t="s">
        <v>1</v>
      </c>
      <c r="J43" s="441" t="s">
        <v>2</v>
      </c>
      <c r="K43" s="493" t="s">
        <v>69</v>
      </c>
      <c r="L43" s="471"/>
      <c r="M43" s="450"/>
      <c r="N43" s="450"/>
      <c r="O43" s="450"/>
      <c r="P43" s="5"/>
    </row>
    <row r="44" spans="2:16" ht="12.75" customHeight="1" x14ac:dyDescent="0.3">
      <c r="B44" s="467" t="s">
        <v>112</v>
      </c>
      <c r="C44" s="482">
        <f>C10</f>
        <v>45355</v>
      </c>
      <c r="D44" s="454">
        <f>+(H10/48.03+I10/62.01+J10/35.45+G10+H25/31.66+N(G25)/46.01)*1000</f>
        <v>444.43275204678838</v>
      </c>
      <c r="E44" s="454">
        <f>10^(6-E10)+(N(K10)/18.04+L10/22.99+M10/39.1+N10/20.04+O10/12.16)*1000</f>
        <v>459.62456897997595</v>
      </c>
      <c r="F44" s="455">
        <f>100*(E44-D44)/(E44+D44)</f>
        <v>1.6804041712680093</v>
      </c>
      <c r="G44" s="468" t="s">
        <v>250</v>
      </c>
      <c r="H44" s="450"/>
      <c r="I44" s="486">
        <f>(349.7*10^(3-E10)+(80*H10/48.03+71.5*I10/62.01+76.3*J10/35.45+73.5*N(K10)/18.04+50.1*L10/22.99+73.5*M10/39.1+59.8*N10/20.04+53.3*O10/12.16+44.5*G10+69*H25/31.66+71.8*N(G25)/46.01))*1/10</f>
        <v>5.7500294949727859</v>
      </c>
      <c r="J44" s="455">
        <f>100*(I44-F10)/(I44+F10)</f>
        <v>2.1543758342457884</v>
      </c>
      <c r="K44" s="468" t="s">
        <v>250</v>
      </c>
      <c r="L44" s="471"/>
      <c r="M44" s="450"/>
      <c r="N44" s="450"/>
      <c r="O44" s="450"/>
      <c r="P44" s="5"/>
    </row>
    <row r="45" spans="2:16" ht="12.75" customHeight="1" x14ac:dyDescent="0.3">
      <c r="B45" s="451"/>
      <c r="C45" s="482">
        <f>C11</f>
        <v>45418</v>
      </c>
      <c r="D45" s="454">
        <f>+(H11/48.03+I11/62.01+J11/35.45+G11+H26/31.66+N(G26)/46.01)*1000</f>
        <v>277.5005717834444</v>
      </c>
      <c r="E45" s="454">
        <f>10^(6-E11)+(N(K11)/18.04+L11/22.99+M11/39.1+N11/20.04+O11/12.16)*1000</f>
        <v>284.83089461790962</v>
      </c>
      <c r="F45" s="455">
        <f t="shared" ref="F45:F52" si="3">100*(E45-D45)/(E45+D45)</f>
        <v>1.303559070129171</v>
      </c>
      <c r="G45" s="468" t="s">
        <v>250</v>
      </c>
      <c r="H45" s="450"/>
      <c r="I45" s="486">
        <f>(349.7*10^(3-E11)+(80*H11/48.03+71.5*I11/62.01+76.3*J11/35.45+73.5*N(K11)/18.04+50.1*L11/22.99+73.5*M11/39.1+59.8*N11/20.04+53.3*O11/12.16+44.5*G11+69*H26/31.66+71.8*N(G26)/46.01))*1/10</f>
        <v>3.5264057603924295</v>
      </c>
      <c r="J45" s="455">
        <f>100*(I45-F11)/(I45+F11)</f>
        <v>0.36628473653764471</v>
      </c>
      <c r="K45" s="468" t="s">
        <v>250</v>
      </c>
      <c r="L45" s="471"/>
      <c r="M45" s="450"/>
      <c r="N45" s="450"/>
      <c r="O45" s="450"/>
      <c r="P45" s="5"/>
    </row>
    <row r="46" spans="2:16" ht="12.75" customHeight="1" x14ac:dyDescent="0.3">
      <c r="B46" s="451"/>
      <c r="C46" s="482">
        <f>C12</f>
        <v>45488</v>
      </c>
      <c r="D46" s="454">
        <f>+(H12/48.03+I12/62.01+J12/35.45+G12+H27/31.66+N(G27)/46.01)*1000</f>
        <v>450.7547444538929</v>
      </c>
      <c r="E46" s="454">
        <f>10^(6-E12)+(N(K12)/18.04+L12/22.99+M12/39.1+N12/20.04+O12/12.16)*1000</f>
        <v>438.93949329159301</v>
      </c>
      <c r="F46" s="455">
        <f t="shared" si="3"/>
        <v>-1.3280125531935687</v>
      </c>
      <c r="G46" s="468" t="s">
        <v>463</v>
      </c>
      <c r="H46" s="450"/>
      <c r="I46" s="486">
        <f>(349.7*10^(3-E12)+(80*H12/48.03+71.5*I12/62.01+76.3*J12/35.45+73.5*N(K12)/18.04+50.1*L12/22.99+73.5*M12/39.1+59.8*N12/20.04+53.3*O12/12.16+44.5*G12+69*H27/31.66+71.8*N(G27)/46.01))*1/10</f>
        <v>5.6523957148010453</v>
      </c>
      <c r="J46" s="455">
        <f>100*(I46-F12)/(I46+F12)</f>
        <v>2.4690531580153507</v>
      </c>
      <c r="K46" s="468" t="s">
        <v>250</v>
      </c>
      <c r="L46" s="471"/>
      <c r="M46" s="450"/>
      <c r="N46" s="450"/>
      <c r="O46" s="450"/>
      <c r="P46" s="5"/>
    </row>
    <row r="47" spans="2:16" ht="12.75" customHeight="1" x14ac:dyDescent="0.3">
      <c r="B47" s="451"/>
      <c r="C47" s="482">
        <f>C13</f>
        <v>45575</v>
      </c>
      <c r="D47" s="454">
        <f>+(H13/48.03+I13/62.01+J13/35.45+G13+H28/31.66+N(G28)/46.01)*1000</f>
        <v>408.067388061543</v>
      </c>
      <c r="E47" s="454">
        <f>10^(6-E13)+(N(K13)/18.04+L13/22.99+M13/39.1+N13/20.04+O13/12.16)*1000</f>
        <v>397.61149232149296</v>
      </c>
      <c r="F47" s="455">
        <f t="shared" si="3"/>
        <v>-1.2977745842213335</v>
      </c>
      <c r="G47" s="468" t="s">
        <v>250</v>
      </c>
      <c r="H47" s="450"/>
      <c r="I47" s="486">
        <f>(349.7*10^(3-E13)+(80*H13/48.03+71.5*I13/62.01+76.3*J13/35.45+73.5*N(K13)/18.04+50.1*L13/22.99+73.5*M13/39.1+59.8*N13/20.04+53.3*O13/12.16+44.5*G13+69*H28/31.66+71.8*N(G28)/46.01))*1/10</f>
        <v>5.0308933674353202</v>
      </c>
      <c r="J47" s="455">
        <f>100*(I47-F13)/(I47+F13)</f>
        <v>-0.33782679078893096</v>
      </c>
      <c r="K47" s="468" t="s">
        <v>250</v>
      </c>
      <c r="L47" s="471"/>
      <c r="M47" s="450"/>
      <c r="N47" s="450"/>
      <c r="O47" s="450"/>
      <c r="P47" s="5"/>
    </row>
    <row r="48" spans="2:16" ht="12.75" customHeight="1" x14ac:dyDescent="0.3">
      <c r="B48" s="432" t="s">
        <v>113</v>
      </c>
      <c r="C48" s="481">
        <f>C15</f>
        <v>45334</v>
      </c>
      <c r="D48" s="456">
        <f>+(H15/48.03+I15/62.01+J15/35.45+G15+H30/31.66+N(G30)/46.01)*1000</f>
        <v>584.94664998005817</v>
      </c>
      <c r="E48" s="456">
        <f>10^(6-E15)+(K15/18.04+L15/22.99+M15/39.1+N15/20.04+O15/12.16)*1000</f>
        <v>627.33146023332097</v>
      </c>
      <c r="F48" s="457">
        <f t="shared" si="3"/>
        <v>3.4962942823245768</v>
      </c>
      <c r="G48" s="622" t="s">
        <v>250</v>
      </c>
      <c r="H48" s="450"/>
      <c r="I48" s="457">
        <f>(349.7*10^(3-E15)+(80*H15/48.03+71.5*I15/62.01+76.3*J15/35.45+73.5*K15/18.04+50.1*L15/22.99+73.5*M15/39.1+59.8*N15/20.04+53.3*O15/12.16+44.5*G15+69*H30/31.66+71.8*N(G30)/46.01))*1/10</f>
        <v>6.9649268697755415</v>
      </c>
      <c r="J48" s="457">
        <f>100*(I48-F15)/(I48+F15)</f>
        <v>-6.6776106313718238</v>
      </c>
      <c r="K48" s="642" t="s">
        <v>250</v>
      </c>
      <c r="L48" s="471"/>
      <c r="M48" s="450"/>
      <c r="N48" s="450"/>
      <c r="O48" s="450"/>
      <c r="P48" s="5"/>
    </row>
    <row r="49" spans="2:16" ht="12.75" customHeight="1" x14ac:dyDescent="0.35">
      <c r="B49" s="451"/>
      <c r="C49" s="482">
        <f>C16</f>
        <v>45390</v>
      </c>
      <c r="D49" s="454">
        <f>+(H16/48.03+I16/62.01+J16/35.45+G16+H31/31.66+N(G31)/46.01)*1000</f>
        <v>1015.5140851117866</v>
      </c>
      <c r="E49" s="454">
        <f>10^(6-E16)+(K16/18.04+L16/22.99+M16/39.1+N16/20.04+O16/12.16)*1000</f>
        <v>1013.3362540741879</v>
      </c>
      <c r="F49" s="455">
        <f t="shared" si="3"/>
        <v>-0.10734310932330809</v>
      </c>
      <c r="G49" s="635" t="s">
        <v>463</v>
      </c>
      <c r="H49" s="450"/>
      <c r="I49" s="455">
        <f>(349.7*10^(3-E16)+(80*H16/48.03+71.5*I16/62.01+76.3*J16/35.45+73.5*K16/18.04+50.1*L16/22.99+73.5*M16/39.1+59.8*N16/20.04+53.3*O16/12.16+44.5*G16+69*H31/31.66+71.8*N(G31)/46.01))*1/10</f>
        <v>11.207946455976362</v>
      </c>
      <c r="J49" s="455">
        <f>100*(I49-F16)/(I49+F16)</f>
        <v>18.364960868704987</v>
      </c>
      <c r="K49" s="468" t="s">
        <v>160</v>
      </c>
      <c r="L49" s="471"/>
      <c r="M49" s="450"/>
      <c r="N49" s="450"/>
      <c r="O49" s="450"/>
      <c r="P49" s="5"/>
    </row>
    <row r="50" spans="2:16" ht="12.75" customHeight="1" x14ac:dyDescent="0.35">
      <c r="B50" s="451"/>
      <c r="C50" s="482">
        <f>C17</f>
        <v>45454</v>
      </c>
      <c r="D50" s="454">
        <f>+(H17/48.03+I17/62.01+J17/35.45+G17+H32/31.66+N(G32)/46.01)*1000</f>
        <v>1221.3513011570403</v>
      </c>
      <c r="E50" s="454">
        <f>10^(6-E17)+(K17/18.04+L17/22.99+M17/39.1+N17/20.04+O17/12.16)*1000</f>
        <v>1250.1128115219483</v>
      </c>
      <c r="F50" s="455">
        <f>100*(E50-D50)/(E50+D50)</f>
        <v>1.1637437993680353</v>
      </c>
      <c r="G50" s="635" t="s">
        <v>463</v>
      </c>
      <c r="H50" s="450"/>
      <c r="I50" s="455">
        <f>(349.7*10^(3-E17)+(80*H17/48.03+71.5*I17/62.01+76.3*J17/35.45+73.5*K17/18.04+50.1*L17/22.99+73.5*M17/39.1+59.8*N17/20.04+53.3*O17/12.16+44.5*G17+69*H32/31.66+71.8*N(G32)/46.01))*1/10</f>
        <v>13.404372434821331</v>
      </c>
      <c r="J50" s="455">
        <f>100*(I50-F17)/(I50+F17)</f>
        <v>28.428986084975563</v>
      </c>
      <c r="K50" s="468" t="s">
        <v>160</v>
      </c>
      <c r="L50" s="471"/>
      <c r="M50" s="450"/>
      <c r="N50" s="450"/>
      <c r="O50" s="450"/>
      <c r="P50" s="5"/>
    </row>
    <row r="51" spans="2:16" ht="12.75" customHeight="1" x14ac:dyDescent="0.3">
      <c r="B51" s="451"/>
      <c r="C51" s="482">
        <f>C18</f>
        <v>45545</v>
      </c>
      <c r="D51" s="454">
        <f>+(H18/48.03+I18/62.01+J18/35.45+G18+H33/31.66+N(G33)/46.01)*1000</f>
        <v>506.6133887425591</v>
      </c>
      <c r="E51" s="454">
        <f>10^(6-E18)+(K18/18.04+L18/22.99+M18/39.1+N18/20.04+O18/12.16)*1000</f>
        <v>482.19341437110376</v>
      </c>
      <c r="F51" s="455">
        <f t="shared" si="3"/>
        <v>-2.4696406107400408</v>
      </c>
      <c r="G51" s="636" t="s">
        <v>250</v>
      </c>
      <c r="H51" s="450"/>
      <c r="I51" s="455">
        <f>(349.7*10^(3-E18)+(80*H18/48.03+71.5*I18/62.01+76.3*J18/35.45+73.5*K18/18.04+50.1*L18/22.99+73.5*M18/39.1+59.8*N18/20.04+53.3*O18/12.16+44.5*G18+69*H33/31.66+71.8*N(G33)/46.01))*1/10</f>
        <v>5.8796457450188164</v>
      </c>
      <c r="J51" s="455">
        <f>100*(I51-F18)/(I51+F18)</f>
        <v>-16.519731024263244</v>
      </c>
      <c r="K51" s="468" t="s">
        <v>374</v>
      </c>
      <c r="L51" s="471"/>
      <c r="M51" s="450"/>
      <c r="N51" s="450"/>
      <c r="O51" s="450"/>
      <c r="P51" s="5"/>
    </row>
    <row r="52" spans="2:16" ht="12.75" customHeight="1" x14ac:dyDescent="0.35">
      <c r="B52" s="499"/>
      <c r="C52" s="487">
        <f>C19</f>
        <v>45607</v>
      </c>
      <c r="D52" s="458">
        <f>+(H19/48.03+I19/62.01+J19/35.45+G19+H34/31.66+N(G34)/46.01)*1000</f>
        <v>1086.8646336078809</v>
      </c>
      <c r="E52" s="458">
        <f>10^(6-E19)+(K19/18.04+L19/22.99+M19/39.1+N19/20.04+O19/12.16)*1000</f>
        <v>1073.5700714481343</v>
      </c>
      <c r="F52" s="459">
        <f t="shared" si="3"/>
        <v>-0.61536514520127317</v>
      </c>
      <c r="G52" s="637" t="s">
        <v>250</v>
      </c>
      <c r="H52" s="450"/>
      <c r="I52" s="459">
        <f>(349.7*10^(3-E19)+(80*H19/48.03+71.5*I19/62.01+76.3*J19/35.45+73.5*K19/18.04+50.1*L19/22.99+73.5*M19/39.1+59.8*N19/20.04+53.3*O19/12.16+44.5*G19+69*H34/31.66+71.8*N(G34)/46.01))*1/10</f>
        <v>11.4593545702886</v>
      </c>
      <c r="J52" s="459">
        <f>100*(I52-F19)/(I52+F19)</f>
        <v>16.579153494766807</v>
      </c>
      <c r="K52" s="464" t="s">
        <v>374</v>
      </c>
      <c r="L52" s="471"/>
      <c r="M52" s="450"/>
      <c r="N52" s="450"/>
      <c r="O52" s="450"/>
      <c r="P52" s="5"/>
    </row>
    <row r="53" spans="2:16" ht="12.75" customHeight="1" x14ac:dyDescent="0.3">
      <c r="B53" s="451"/>
      <c r="C53" s="428" t="s">
        <v>15</v>
      </c>
      <c r="D53" s="452"/>
      <c r="E53" s="455"/>
      <c r="F53" s="455"/>
      <c r="G53" s="468"/>
      <c r="H53" s="450"/>
      <c r="I53" s="486"/>
      <c r="J53" s="491"/>
      <c r="K53" s="480"/>
      <c r="L53" s="471"/>
      <c r="M53" s="450"/>
      <c r="N53" s="450"/>
      <c r="O53" s="450"/>
      <c r="P53" s="5"/>
    </row>
    <row r="54" spans="2:16" x14ac:dyDescent="0.3">
      <c r="D54" s="5"/>
    </row>
    <row r="55" spans="2:16" x14ac:dyDescent="0.3">
      <c r="D55" s="5"/>
    </row>
    <row r="56" spans="2:16" x14ac:dyDescent="0.3">
      <c r="D56" s="5"/>
    </row>
    <row r="57" spans="2:16" x14ac:dyDescent="0.3">
      <c r="D57" s="5"/>
    </row>
    <row r="58" spans="2:16" x14ac:dyDescent="0.3">
      <c r="D58" s="5"/>
    </row>
    <row r="59" spans="2:16" x14ac:dyDescent="0.3">
      <c r="D59" s="5"/>
    </row>
    <row r="60" spans="2:16" x14ac:dyDescent="0.3">
      <c r="D60" s="5"/>
    </row>
    <row r="61" spans="2:16" x14ac:dyDescent="0.3">
      <c r="D61" s="5"/>
    </row>
    <row r="62" spans="2:16" x14ac:dyDescent="0.3">
      <c r="D62" s="5"/>
    </row>
    <row r="63" spans="2:16" x14ac:dyDescent="0.3">
      <c r="D63" s="5"/>
    </row>
    <row r="64" spans="2:16" x14ac:dyDescent="0.3">
      <c r="D64" s="5"/>
    </row>
    <row r="65" spans="4:4" x14ac:dyDescent="0.3">
      <c r="D65" s="5"/>
    </row>
    <row r="66" spans="4:4" x14ac:dyDescent="0.3">
      <c r="D66" s="5"/>
    </row>
    <row r="67" spans="4:4" x14ac:dyDescent="0.3">
      <c r="D67" s="5"/>
    </row>
    <row r="68" spans="4:4" x14ac:dyDescent="0.3">
      <c r="D68" s="5"/>
    </row>
    <row r="69" spans="4:4" x14ac:dyDescent="0.3">
      <c r="D69" s="5"/>
    </row>
    <row r="70" spans="4:4" x14ac:dyDescent="0.3">
      <c r="D70" s="5"/>
    </row>
    <row r="71" spans="4:4" x14ac:dyDescent="0.3">
      <c r="D71" s="5"/>
    </row>
    <row r="72" spans="4:4" x14ac:dyDescent="0.3">
      <c r="D72" s="5"/>
    </row>
    <row r="73" spans="4:4" x14ac:dyDescent="0.3">
      <c r="D73" s="5"/>
    </row>
    <row r="74" spans="4:4" x14ac:dyDescent="0.3">
      <c r="D74" s="5"/>
    </row>
    <row r="75" spans="4:4" x14ac:dyDescent="0.3">
      <c r="D75" s="5"/>
    </row>
    <row r="76" spans="4:4" x14ac:dyDescent="0.3">
      <c r="D76" s="5"/>
    </row>
    <row r="77" spans="4:4" x14ac:dyDescent="0.3">
      <c r="D77" s="5"/>
    </row>
    <row r="78" spans="4:4" x14ac:dyDescent="0.3">
      <c r="D78" s="5"/>
    </row>
    <row r="79" spans="4:4" x14ac:dyDescent="0.3">
      <c r="D79" s="5"/>
    </row>
    <row r="80" spans="4:4" x14ac:dyDescent="0.3">
      <c r="D80" s="5"/>
    </row>
    <row r="81" spans="4:4" x14ac:dyDescent="0.3">
      <c r="D81" s="5"/>
    </row>
    <row r="82" spans="4:4" x14ac:dyDescent="0.3">
      <c r="D82" s="5"/>
    </row>
    <row r="83" spans="4:4" x14ac:dyDescent="0.3">
      <c r="D83" s="5"/>
    </row>
    <row r="84" spans="4:4" x14ac:dyDescent="0.3">
      <c r="D84" s="5"/>
    </row>
    <row r="85" spans="4:4" x14ac:dyDescent="0.3">
      <c r="D85" s="5"/>
    </row>
    <row r="86" spans="4:4" x14ac:dyDescent="0.3">
      <c r="D86" s="5"/>
    </row>
    <row r="87" spans="4:4" x14ac:dyDescent="0.3">
      <c r="D87" s="5"/>
    </row>
    <row r="88" spans="4:4" x14ac:dyDescent="0.3">
      <c r="D88" s="5"/>
    </row>
    <row r="89" spans="4:4" x14ac:dyDescent="0.3">
      <c r="D89" s="5"/>
    </row>
    <row r="90" spans="4:4" x14ac:dyDescent="0.3">
      <c r="D90" s="5"/>
    </row>
    <row r="91" spans="4:4" x14ac:dyDescent="0.3">
      <c r="D91" s="5"/>
    </row>
    <row r="92" spans="4:4" x14ac:dyDescent="0.3">
      <c r="D92" s="5"/>
    </row>
    <row r="93" spans="4:4" x14ac:dyDescent="0.3">
      <c r="D93" s="5"/>
    </row>
    <row r="94" spans="4:4" x14ac:dyDescent="0.3">
      <c r="D94" s="5"/>
    </row>
    <row r="95" spans="4:4" x14ac:dyDescent="0.3">
      <c r="D95" s="5"/>
    </row>
    <row r="96" spans="4:4" x14ac:dyDescent="0.3">
      <c r="D96" s="5"/>
    </row>
    <row r="97" spans="4:4" x14ac:dyDescent="0.3">
      <c r="D97" s="5"/>
    </row>
    <row r="98" spans="4:4" x14ac:dyDescent="0.3">
      <c r="D98" s="5"/>
    </row>
    <row r="99" spans="4:4" x14ac:dyDescent="0.3">
      <c r="D99" s="5"/>
    </row>
    <row r="100" spans="4:4" x14ac:dyDescent="0.3">
      <c r="D100" s="5"/>
    </row>
    <row r="101" spans="4:4" x14ac:dyDescent="0.3">
      <c r="D101" s="5"/>
    </row>
    <row r="102" spans="4:4" x14ac:dyDescent="0.3">
      <c r="D102" s="5"/>
    </row>
    <row r="103" spans="4:4" x14ac:dyDescent="0.3">
      <c r="D103" s="5"/>
    </row>
    <row r="104" spans="4:4" x14ac:dyDescent="0.3">
      <c r="D104" s="5"/>
    </row>
    <row r="105" spans="4:4" x14ac:dyDescent="0.3">
      <c r="D105" s="5"/>
    </row>
    <row r="106" spans="4:4" x14ac:dyDescent="0.3">
      <c r="D106" s="5"/>
    </row>
    <row r="107" spans="4:4" x14ac:dyDescent="0.3">
      <c r="D107" s="5"/>
    </row>
    <row r="108" spans="4:4" x14ac:dyDescent="0.3">
      <c r="D108" s="5"/>
    </row>
    <row r="109" spans="4:4" x14ac:dyDescent="0.3">
      <c r="D109" s="5"/>
    </row>
    <row r="110" spans="4:4" x14ac:dyDescent="0.3">
      <c r="D110" s="5"/>
    </row>
    <row r="111" spans="4:4" x14ac:dyDescent="0.3">
      <c r="D111" s="5"/>
    </row>
    <row r="112" spans="4:4" x14ac:dyDescent="0.3">
      <c r="D112" s="5"/>
    </row>
    <row r="113" spans="4:4" x14ac:dyDescent="0.3">
      <c r="D113" s="5"/>
    </row>
    <row r="114" spans="4:4" x14ac:dyDescent="0.3">
      <c r="D114" s="5"/>
    </row>
    <row r="115" spans="4:4" x14ac:dyDescent="0.3">
      <c r="D115" s="5"/>
    </row>
    <row r="116" spans="4:4" x14ac:dyDescent="0.3">
      <c r="D116" s="5"/>
    </row>
    <row r="117" spans="4:4" x14ac:dyDescent="0.3">
      <c r="D117" s="5"/>
    </row>
    <row r="118" spans="4:4" x14ac:dyDescent="0.3">
      <c r="D118" s="5"/>
    </row>
    <row r="119" spans="4:4" x14ac:dyDescent="0.3">
      <c r="D119" s="5"/>
    </row>
    <row r="120" spans="4:4" x14ac:dyDescent="0.3">
      <c r="D120" s="5"/>
    </row>
    <row r="121" spans="4:4" x14ac:dyDescent="0.3">
      <c r="D121" s="5"/>
    </row>
    <row r="122" spans="4:4" x14ac:dyDescent="0.3">
      <c r="D122" s="5"/>
    </row>
    <row r="123" spans="4:4" x14ac:dyDescent="0.3">
      <c r="D123" s="5"/>
    </row>
    <row r="124" spans="4:4" x14ac:dyDescent="0.3">
      <c r="D124" s="5"/>
    </row>
    <row r="125" spans="4:4" x14ac:dyDescent="0.3">
      <c r="D125" s="5"/>
    </row>
    <row r="126" spans="4:4" x14ac:dyDescent="0.3">
      <c r="D126" s="5"/>
    </row>
    <row r="127" spans="4:4" x14ac:dyDescent="0.3">
      <c r="D127" s="5"/>
    </row>
    <row r="128" spans="4:4" x14ac:dyDescent="0.3">
      <c r="D128" s="5"/>
    </row>
    <row r="129" spans="4:4" x14ac:dyDescent="0.3">
      <c r="D129" s="5"/>
    </row>
    <row r="130" spans="4:4" x14ac:dyDescent="0.3">
      <c r="D130" s="5"/>
    </row>
    <row r="131" spans="4:4" x14ac:dyDescent="0.3">
      <c r="D131" s="5"/>
    </row>
    <row r="132" spans="4:4" x14ac:dyDescent="0.3">
      <c r="D132" s="5"/>
    </row>
    <row r="133" spans="4:4" x14ac:dyDescent="0.3">
      <c r="D133" s="5"/>
    </row>
    <row r="134" spans="4:4" x14ac:dyDescent="0.3">
      <c r="D134" s="5"/>
    </row>
    <row r="135" spans="4:4" x14ac:dyDescent="0.3">
      <c r="D135" s="5"/>
    </row>
    <row r="136" spans="4:4" x14ac:dyDescent="0.3">
      <c r="D136" s="5"/>
    </row>
    <row r="137" spans="4:4" x14ac:dyDescent="0.3">
      <c r="D137" s="5"/>
    </row>
    <row r="138" spans="4:4" x14ac:dyDescent="0.3">
      <c r="D138" s="5"/>
    </row>
    <row r="139" spans="4:4" x14ac:dyDescent="0.3">
      <c r="D139" s="5"/>
    </row>
    <row r="140" spans="4:4" x14ac:dyDescent="0.3">
      <c r="D140" s="5"/>
    </row>
    <row r="141" spans="4:4" x14ac:dyDescent="0.3">
      <c r="D141" s="5"/>
    </row>
    <row r="142" spans="4:4" x14ac:dyDescent="0.3">
      <c r="D142" s="5"/>
    </row>
    <row r="143" spans="4:4" x14ac:dyDescent="0.3">
      <c r="D143" s="5"/>
    </row>
    <row r="144" spans="4:4" x14ac:dyDescent="0.3">
      <c r="D144" s="5"/>
    </row>
    <row r="145" spans="4:4" x14ac:dyDescent="0.3">
      <c r="D145" s="5"/>
    </row>
    <row r="146" spans="4:4" x14ac:dyDescent="0.3">
      <c r="D146" s="5"/>
    </row>
    <row r="147" spans="4:4" x14ac:dyDescent="0.3">
      <c r="D147" s="5"/>
    </row>
    <row r="148" spans="4:4" x14ac:dyDescent="0.3">
      <c r="D148" s="5"/>
    </row>
    <row r="149" spans="4:4" x14ac:dyDescent="0.3">
      <c r="D149" s="5"/>
    </row>
    <row r="150" spans="4:4" x14ac:dyDescent="0.3">
      <c r="D150" s="5"/>
    </row>
    <row r="151" spans="4:4" x14ac:dyDescent="0.3">
      <c r="D151" s="5"/>
    </row>
    <row r="152" spans="4:4" x14ac:dyDescent="0.3">
      <c r="D152" s="5"/>
    </row>
    <row r="153" spans="4:4" x14ac:dyDescent="0.3">
      <c r="D153" s="5"/>
    </row>
    <row r="154" spans="4:4" x14ac:dyDescent="0.3">
      <c r="D154" s="5"/>
    </row>
    <row r="155" spans="4:4" x14ac:dyDescent="0.3">
      <c r="D155" s="5"/>
    </row>
    <row r="156" spans="4:4" x14ac:dyDescent="0.3">
      <c r="D156" s="5"/>
    </row>
    <row r="157" spans="4:4" x14ac:dyDescent="0.3">
      <c r="D157" s="5"/>
    </row>
    <row r="158" spans="4:4" x14ac:dyDescent="0.3">
      <c r="D158" s="5"/>
    </row>
    <row r="159" spans="4:4" x14ac:dyDescent="0.3">
      <c r="D159" s="5"/>
    </row>
    <row r="160" spans="4:4" x14ac:dyDescent="0.3">
      <c r="D160" s="5"/>
    </row>
    <row r="161" spans="4:4" x14ac:dyDescent="0.3">
      <c r="D161" s="5"/>
    </row>
    <row r="162" spans="4:4" x14ac:dyDescent="0.3">
      <c r="D162" s="5"/>
    </row>
    <row r="163" spans="4:4" x14ac:dyDescent="0.3">
      <c r="D163" s="5"/>
    </row>
    <row r="164" spans="4:4" x14ac:dyDescent="0.3">
      <c r="D164" s="5"/>
    </row>
    <row r="165" spans="4:4" x14ac:dyDescent="0.3">
      <c r="D165" s="5"/>
    </row>
    <row r="166" spans="4:4" x14ac:dyDescent="0.3">
      <c r="D166" s="5"/>
    </row>
    <row r="167" spans="4:4" x14ac:dyDescent="0.3">
      <c r="D167" s="5"/>
    </row>
    <row r="168" spans="4:4" x14ac:dyDescent="0.3">
      <c r="D168" s="5"/>
    </row>
    <row r="169" spans="4:4" x14ac:dyDescent="0.3">
      <c r="D169" s="5"/>
    </row>
    <row r="170" spans="4:4" x14ac:dyDescent="0.3">
      <c r="D170" s="5"/>
    </row>
    <row r="171" spans="4:4" x14ac:dyDescent="0.3">
      <c r="D171" s="5"/>
    </row>
    <row r="172" spans="4:4" x14ac:dyDescent="0.3">
      <c r="D172" s="5"/>
    </row>
    <row r="173" spans="4:4" x14ac:dyDescent="0.3">
      <c r="D173" s="5"/>
    </row>
    <row r="174" spans="4:4" x14ac:dyDescent="0.3">
      <c r="D174" s="5"/>
    </row>
    <row r="175" spans="4:4" x14ac:dyDescent="0.3">
      <c r="D175" s="5"/>
    </row>
    <row r="176" spans="4:4" x14ac:dyDescent="0.3">
      <c r="D176" s="5"/>
    </row>
    <row r="177" spans="4:4" x14ac:dyDescent="0.3">
      <c r="D177" s="5"/>
    </row>
    <row r="178" spans="4:4" x14ac:dyDescent="0.3">
      <c r="D178" s="5"/>
    </row>
    <row r="179" spans="4:4" x14ac:dyDescent="0.3">
      <c r="D179" s="5"/>
    </row>
    <row r="180" spans="4:4" x14ac:dyDescent="0.3">
      <c r="D180" s="5"/>
    </row>
    <row r="181" spans="4:4" x14ac:dyDescent="0.3">
      <c r="D181" s="5"/>
    </row>
    <row r="182" spans="4:4" x14ac:dyDescent="0.3">
      <c r="D182" s="5"/>
    </row>
    <row r="183" spans="4:4" x14ac:dyDescent="0.3">
      <c r="D183" s="5"/>
    </row>
    <row r="184" spans="4:4" x14ac:dyDescent="0.3">
      <c r="D184" s="5"/>
    </row>
    <row r="185" spans="4:4" x14ac:dyDescent="0.3">
      <c r="D185" s="5"/>
    </row>
    <row r="186" spans="4:4" x14ac:dyDescent="0.3">
      <c r="D186" s="5"/>
    </row>
    <row r="187" spans="4:4" x14ac:dyDescent="0.3">
      <c r="D187" s="5"/>
    </row>
    <row r="188" spans="4:4" x14ac:dyDescent="0.3">
      <c r="D188" s="5"/>
    </row>
    <row r="189" spans="4:4" x14ac:dyDescent="0.3">
      <c r="D189" s="5"/>
    </row>
    <row r="190" spans="4:4" x14ac:dyDescent="0.3">
      <c r="D190" s="5"/>
    </row>
    <row r="191" spans="4:4" x14ac:dyDescent="0.3">
      <c r="D191" s="5"/>
    </row>
    <row r="192" spans="4:4" x14ac:dyDescent="0.3">
      <c r="D192" s="5"/>
    </row>
    <row r="193" spans="4:4" x14ac:dyDescent="0.3">
      <c r="D193" s="5"/>
    </row>
    <row r="194" spans="4:4" x14ac:dyDescent="0.3">
      <c r="D194" s="5"/>
    </row>
    <row r="195" spans="4:4" x14ac:dyDescent="0.3">
      <c r="D195" s="5"/>
    </row>
    <row r="196" spans="4:4" x14ac:dyDescent="0.3">
      <c r="D196" s="5"/>
    </row>
    <row r="197" spans="4:4" x14ac:dyDescent="0.3">
      <c r="D197" s="5"/>
    </row>
    <row r="198" spans="4:4" x14ac:dyDescent="0.3">
      <c r="D198" s="5"/>
    </row>
    <row r="199" spans="4:4" x14ac:dyDescent="0.3">
      <c r="D199" s="5"/>
    </row>
    <row r="200" spans="4:4" x14ac:dyDescent="0.3">
      <c r="D200" s="5"/>
    </row>
    <row r="201" spans="4:4" x14ac:dyDescent="0.3">
      <c r="D201" s="5"/>
    </row>
    <row r="202" spans="4:4" x14ac:dyDescent="0.3">
      <c r="D202" s="5"/>
    </row>
    <row r="203" spans="4:4" x14ac:dyDescent="0.3">
      <c r="D203" s="5"/>
    </row>
    <row r="204" spans="4:4" x14ac:dyDescent="0.3">
      <c r="D204" s="5"/>
    </row>
    <row r="205" spans="4:4" x14ac:dyDescent="0.3">
      <c r="D205" s="5"/>
    </row>
    <row r="206" spans="4:4" x14ac:dyDescent="0.3">
      <c r="D206" s="5"/>
    </row>
    <row r="207" spans="4:4" x14ac:dyDescent="0.3">
      <c r="D207" s="5"/>
    </row>
    <row r="208" spans="4:4" x14ac:dyDescent="0.3">
      <c r="D208" s="5"/>
    </row>
    <row r="209" spans="4:4" x14ac:dyDescent="0.3">
      <c r="D209" s="5"/>
    </row>
    <row r="210" spans="4:4" x14ac:dyDescent="0.3">
      <c r="D210" s="5"/>
    </row>
    <row r="211" spans="4:4" x14ac:dyDescent="0.3">
      <c r="D211" s="5"/>
    </row>
    <row r="212" spans="4:4" x14ac:dyDescent="0.3">
      <c r="D212" s="5"/>
    </row>
    <row r="213" spans="4:4" x14ac:dyDescent="0.3">
      <c r="D213" s="5"/>
    </row>
    <row r="214" spans="4:4" x14ac:dyDescent="0.3">
      <c r="D214" s="5"/>
    </row>
    <row r="215" spans="4:4" x14ac:dyDescent="0.3">
      <c r="D215" s="5"/>
    </row>
    <row r="216" spans="4:4" x14ac:dyDescent="0.3">
      <c r="D216" s="5"/>
    </row>
    <row r="217" spans="4:4" x14ac:dyDescent="0.3">
      <c r="D217" s="5"/>
    </row>
    <row r="218" spans="4:4" x14ac:dyDescent="0.3">
      <c r="D218" s="5"/>
    </row>
    <row r="219" spans="4:4" x14ac:dyDescent="0.3">
      <c r="D219" s="5"/>
    </row>
    <row r="220" spans="4:4" x14ac:dyDescent="0.3">
      <c r="D220" s="5"/>
    </row>
    <row r="221" spans="4:4" x14ac:dyDescent="0.3">
      <c r="D221" s="5"/>
    </row>
    <row r="222" spans="4:4" x14ac:dyDescent="0.3">
      <c r="D222" s="5"/>
    </row>
    <row r="223" spans="4:4" x14ac:dyDescent="0.3">
      <c r="D223" s="5"/>
    </row>
    <row r="224" spans="4:4" x14ac:dyDescent="0.3">
      <c r="D224" s="5"/>
    </row>
    <row r="225" spans="4:4" x14ac:dyDescent="0.3">
      <c r="D225" s="5"/>
    </row>
    <row r="226" spans="4:4" x14ac:dyDescent="0.3">
      <c r="D226" s="5"/>
    </row>
    <row r="227" spans="4:4" x14ac:dyDescent="0.3">
      <c r="D227" s="5"/>
    </row>
    <row r="228" spans="4:4" x14ac:dyDescent="0.3">
      <c r="D228" s="5"/>
    </row>
    <row r="229" spans="4:4" x14ac:dyDescent="0.3">
      <c r="D229" s="5"/>
    </row>
    <row r="230" spans="4:4" x14ac:dyDescent="0.3">
      <c r="D230" s="5"/>
    </row>
    <row r="231" spans="4:4" x14ac:dyDescent="0.3">
      <c r="D231" s="5"/>
    </row>
    <row r="232" spans="4:4" x14ac:dyDescent="0.3">
      <c r="D232" s="5"/>
    </row>
    <row r="233" spans="4:4" x14ac:dyDescent="0.3">
      <c r="D233" s="5"/>
    </row>
    <row r="234" spans="4:4" x14ac:dyDescent="0.3">
      <c r="D234" s="5"/>
    </row>
    <row r="235" spans="4:4" x14ac:dyDescent="0.3">
      <c r="D235" s="5"/>
    </row>
    <row r="236" spans="4:4" x14ac:dyDescent="0.3">
      <c r="D236" s="5"/>
    </row>
    <row r="237" spans="4:4" x14ac:dyDescent="0.3">
      <c r="D237" s="5"/>
    </row>
    <row r="238" spans="4:4" x14ac:dyDescent="0.3">
      <c r="D238" s="5"/>
    </row>
    <row r="239" spans="4:4" x14ac:dyDescent="0.3">
      <c r="D239" s="5"/>
    </row>
    <row r="240" spans="4:4" x14ac:dyDescent="0.3">
      <c r="D240" s="5"/>
    </row>
    <row r="241" spans="4:4" x14ac:dyDescent="0.3">
      <c r="D241" s="5"/>
    </row>
    <row r="242" spans="4:4" x14ac:dyDescent="0.3">
      <c r="D242" s="5"/>
    </row>
    <row r="243" spans="4:4" x14ac:dyDescent="0.3">
      <c r="D243" s="5"/>
    </row>
    <row r="244" spans="4:4" x14ac:dyDescent="0.3">
      <c r="D244" s="5"/>
    </row>
    <row r="245" spans="4:4" x14ac:dyDescent="0.3">
      <c r="D245" s="5"/>
    </row>
    <row r="246" spans="4:4" x14ac:dyDescent="0.3">
      <c r="D246" s="5"/>
    </row>
    <row r="247" spans="4:4" x14ac:dyDescent="0.3">
      <c r="D247" s="5"/>
    </row>
    <row r="248" spans="4:4" x14ac:dyDescent="0.3">
      <c r="D248" s="5"/>
    </row>
    <row r="249" spans="4:4" x14ac:dyDescent="0.3">
      <c r="D249" s="5"/>
    </row>
    <row r="250" spans="4:4" x14ac:dyDescent="0.3">
      <c r="D250" s="5"/>
    </row>
    <row r="251" spans="4:4" x14ac:dyDescent="0.3">
      <c r="D251" s="5"/>
    </row>
    <row r="252" spans="4:4" x14ac:dyDescent="0.3">
      <c r="D252" s="5"/>
    </row>
    <row r="253" spans="4:4" x14ac:dyDescent="0.3">
      <c r="D253" s="5"/>
    </row>
    <row r="254" spans="4:4" x14ac:dyDescent="0.3">
      <c r="D254" s="5"/>
    </row>
    <row r="255" spans="4:4" x14ac:dyDescent="0.3">
      <c r="D255" s="5"/>
    </row>
    <row r="256" spans="4:4" x14ac:dyDescent="0.3">
      <c r="D256" s="5"/>
    </row>
    <row r="257" spans="4:4" x14ac:dyDescent="0.3">
      <c r="D257" s="5"/>
    </row>
    <row r="258" spans="4:4" x14ac:dyDescent="0.3">
      <c r="D258" s="5"/>
    </row>
    <row r="259" spans="4:4" x14ac:dyDescent="0.3">
      <c r="D259" s="5"/>
    </row>
    <row r="260" spans="4:4" x14ac:dyDescent="0.3">
      <c r="D260" s="5"/>
    </row>
    <row r="261" spans="4:4" x14ac:dyDescent="0.3">
      <c r="D261" s="5"/>
    </row>
    <row r="262" spans="4:4" x14ac:dyDescent="0.3">
      <c r="D262" s="5"/>
    </row>
    <row r="263" spans="4:4" x14ac:dyDescent="0.3">
      <c r="D263" s="5"/>
    </row>
    <row r="264" spans="4:4" x14ac:dyDescent="0.3">
      <c r="D264" s="5"/>
    </row>
    <row r="265" spans="4:4" x14ac:dyDescent="0.3">
      <c r="D265" s="5"/>
    </row>
    <row r="266" spans="4:4" x14ac:dyDescent="0.3">
      <c r="D266" s="5"/>
    </row>
    <row r="267" spans="4:4" x14ac:dyDescent="0.3">
      <c r="D267" s="5"/>
    </row>
    <row r="268" spans="4:4" x14ac:dyDescent="0.3">
      <c r="D268" s="5"/>
    </row>
    <row r="269" spans="4:4" x14ac:dyDescent="0.3">
      <c r="D269" s="5"/>
    </row>
    <row r="270" spans="4:4" x14ac:dyDescent="0.3">
      <c r="D270" s="5"/>
    </row>
    <row r="271" spans="4:4" x14ac:dyDescent="0.3">
      <c r="D271" s="5"/>
    </row>
    <row r="272" spans="4:4" x14ac:dyDescent="0.3">
      <c r="D272" s="5"/>
    </row>
    <row r="273" spans="4:4" x14ac:dyDescent="0.3">
      <c r="D273" s="5"/>
    </row>
    <row r="274" spans="4:4" x14ac:dyDescent="0.3">
      <c r="D274" s="5"/>
    </row>
    <row r="275" spans="4:4" x14ac:dyDescent="0.3">
      <c r="D275" s="5"/>
    </row>
    <row r="276" spans="4:4" x14ac:dyDescent="0.3">
      <c r="D276" s="5"/>
    </row>
    <row r="277" spans="4:4" x14ac:dyDescent="0.3">
      <c r="D277" s="5"/>
    </row>
    <row r="278" spans="4:4" x14ac:dyDescent="0.3">
      <c r="D278" s="5"/>
    </row>
    <row r="279" spans="4:4" x14ac:dyDescent="0.3">
      <c r="D279" s="5"/>
    </row>
    <row r="280" spans="4:4" x14ac:dyDescent="0.3">
      <c r="D280" s="5"/>
    </row>
    <row r="281" spans="4:4" x14ac:dyDescent="0.3">
      <c r="D281" s="5"/>
    </row>
    <row r="282" spans="4:4" x14ac:dyDescent="0.3">
      <c r="D282" s="5"/>
    </row>
    <row r="283" spans="4:4" x14ac:dyDescent="0.3">
      <c r="D283" s="5"/>
    </row>
    <row r="284" spans="4:4" x14ac:dyDescent="0.3">
      <c r="D284" s="5"/>
    </row>
    <row r="285" spans="4:4" x14ac:dyDescent="0.3">
      <c r="D285" s="5"/>
    </row>
    <row r="286" spans="4:4" x14ac:dyDescent="0.3">
      <c r="D286" s="5"/>
    </row>
    <row r="287" spans="4:4" x14ac:dyDescent="0.3">
      <c r="D287" s="5"/>
    </row>
    <row r="288" spans="4:4" x14ac:dyDescent="0.3">
      <c r="D288" s="5"/>
    </row>
    <row r="289" spans="4:4" x14ac:dyDescent="0.3">
      <c r="D289" s="5"/>
    </row>
    <row r="290" spans="4:4" x14ac:dyDescent="0.3">
      <c r="D290" s="5"/>
    </row>
    <row r="291" spans="4:4" x14ac:dyDescent="0.3">
      <c r="D291" s="5"/>
    </row>
    <row r="292" spans="4:4" x14ac:dyDescent="0.3">
      <c r="D292" s="5"/>
    </row>
    <row r="293" spans="4:4" x14ac:dyDescent="0.3">
      <c r="D293" s="5"/>
    </row>
    <row r="294" spans="4:4" x14ac:dyDescent="0.3">
      <c r="D294" s="5"/>
    </row>
    <row r="295" spans="4:4" x14ac:dyDescent="0.3">
      <c r="D295" s="5"/>
    </row>
    <row r="296" spans="4:4" x14ac:dyDescent="0.3">
      <c r="D296" s="5"/>
    </row>
    <row r="297" spans="4:4" x14ac:dyDescent="0.3">
      <c r="D297" s="5"/>
    </row>
    <row r="298" spans="4:4" x14ac:dyDescent="0.3">
      <c r="D298" s="5"/>
    </row>
    <row r="299" spans="4:4" x14ac:dyDescent="0.3">
      <c r="D299" s="5"/>
    </row>
    <row r="300" spans="4:4" x14ac:dyDescent="0.3">
      <c r="D300" s="5"/>
    </row>
    <row r="301" spans="4:4" x14ac:dyDescent="0.3">
      <c r="D301" s="5"/>
    </row>
    <row r="302" spans="4:4" x14ac:dyDescent="0.3">
      <c r="D302" s="5"/>
    </row>
    <row r="303" spans="4:4" x14ac:dyDescent="0.3">
      <c r="D303" s="5"/>
    </row>
    <row r="304" spans="4:4" x14ac:dyDescent="0.3">
      <c r="D304" s="5"/>
    </row>
    <row r="305" spans="3:8" x14ac:dyDescent="0.3">
      <c r="D305" s="5"/>
    </row>
    <row r="306" spans="3:8" x14ac:dyDescent="0.3">
      <c r="D306" s="5"/>
    </row>
    <row r="307" spans="3:8" x14ac:dyDescent="0.3">
      <c r="D307" s="5"/>
    </row>
    <row r="308" spans="3:8" x14ac:dyDescent="0.3">
      <c r="D308" s="5"/>
    </row>
    <row r="309" spans="3:8" x14ac:dyDescent="0.3">
      <c r="D309" s="5"/>
    </row>
    <row r="310" spans="3:8" x14ac:dyDescent="0.3">
      <c r="D310" s="5"/>
    </row>
    <row r="311" spans="3:8" x14ac:dyDescent="0.3">
      <c r="D311" s="5"/>
    </row>
    <row r="312" spans="3:8" x14ac:dyDescent="0.3">
      <c r="C312" s="9">
        <v>6.6135911906364502</v>
      </c>
      <c r="D312" s="5"/>
      <c r="G312" s="7">
        <v>0.92100000000000004</v>
      </c>
      <c r="H312" s="7">
        <v>0.374</v>
      </c>
    </row>
    <row r="313" spans="3:8" x14ac:dyDescent="0.3">
      <c r="D313" s="5"/>
    </row>
    <row r="314" spans="3:8" x14ac:dyDescent="0.3">
      <c r="D314" s="5"/>
    </row>
    <row r="315" spans="3:8" x14ac:dyDescent="0.3">
      <c r="D315" s="5"/>
    </row>
    <row r="316" spans="3:8" x14ac:dyDescent="0.3">
      <c r="D316" s="5"/>
    </row>
    <row r="317" spans="3:8" x14ac:dyDescent="0.3">
      <c r="D317" s="5"/>
    </row>
    <row r="318" spans="3:8" x14ac:dyDescent="0.3">
      <c r="D318" s="5"/>
    </row>
    <row r="319" spans="3:8" x14ac:dyDescent="0.3">
      <c r="D319" s="5"/>
    </row>
    <row r="320" spans="3:8" x14ac:dyDescent="0.3">
      <c r="D320" s="5"/>
    </row>
    <row r="321" spans="4:4" x14ac:dyDescent="0.3">
      <c r="D321" s="5"/>
    </row>
    <row r="322" spans="4:4" x14ac:dyDescent="0.3">
      <c r="D322" s="5"/>
    </row>
    <row r="323" spans="4:4" x14ac:dyDescent="0.3">
      <c r="D323" s="5"/>
    </row>
    <row r="324" spans="4:4" x14ac:dyDescent="0.3">
      <c r="D324" s="5"/>
    </row>
    <row r="325" spans="4:4" x14ac:dyDescent="0.3">
      <c r="D325" s="5"/>
    </row>
    <row r="326" spans="4:4" x14ac:dyDescent="0.3">
      <c r="D326" s="5"/>
    </row>
    <row r="327" spans="4:4" x14ac:dyDescent="0.3">
      <c r="D327" s="5"/>
    </row>
    <row r="328" spans="4:4" x14ac:dyDescent="0.3">
      <c r="D328" s="5"/>
    </row>
    <row r="329" spans="4:4" x14ac:dyDescent="0.3">
      <c r="D329" s="5"/>
    </row>
    <row r="330" spans="4:4" x14ac:dyDescent="0.3">
      <c r="D330" s="5"/>
    </row>
    <row r="331" spans="4:4" x14ac:dyDescent="0.3">
      <c r="D331" s="5"/>
    </row>
    <row r="332" spans="4:4" x14ac:dyDescent="0.3">
      <c r="D332" s="5"/>
    </row>
    <row r="333" spans="4:4" x14ac:dyDescent="0.3">
      <c r="D333" s="5"/>
    </row>
    <row r="334" spans="4:4" x14ac:dyDescent="0.3">
      <c r="D334" s="5"/>
    </row>
    <row r="335" spans="4:4" x14ac:dyDescent="0.3">
      <c r="D335" s="5"/>
    </row>
    <row r="336" spans="4:4" x14ac:dyDescent="0.3">
      <c r="D336" s="5"/>
    </row>
    <row r="337" spans="4:4" x14ac:dyDescent="0.3">
      <c r="D337" s="5"/>
    </row>
    <row r="338" spans="4:4" x14ac:dyDescent="0.3">
      <c r="D338" s="5"/>
    </row>
    <row r="339" spans="4:4" x14ac:dyDescent="0.3">
      <c r="D339" s="5"/>
    </row>
    <row r="340" spans="4:4" x14ac:dyDescent="0.3">
      <c r="D340" s="5"/>
    </row>
    <row r="341" spans="4:4" x14ac:dyDescent="0.3">
      <c r="D341" s="5"/>
    </row>
    <row r="342" spans="4:4" x14ac:dyDescent="0.3">
      <c r="D342" s="5"/>
    </row>
    <row r="343" spans="4:4" x14ac:dyDescent="0.3">
      <c r="D343" s="5"/>
    </row>
    <row r="344" spans="4:4" x14ac:dyDescent="0.3">
      <c r="D344" s="5"/>
    </row>
    <row r="345" spans="4:4" x14ac:dyDescent="0.3">
      <c r="D345" s="5"/>
    </row>
    <row r="346" spans="4:4" x14ac:dyDescent="0.3">
      <c r="D346" s="5"/>
    </row>
    <row r="347" spans="4:4" x14ac:dyDescent="0.3">
      <c r="D347" s="5"/>
    </row>
    <row r="348" spans="4:4" x14ac:dyDescent="0.3">
      <c r="D348" s="5"/>
    </row>
    <row r="349" spans="4:4" x14ac:dyDescent="0.3">
      <c r="D349" s="5"/>
    </row>
    <row r="350" spans="4:4" x14ac:dyDescent="0.3">
      <c r="D350" s="5"/>
    </row>
    <row r="351" spans="4:4" x14ac:dyDescent="0.3">
      <c r="D351" s="5"/>
    </row>
    <row r="352" spans="4:4" x14ac:dyDescent="0.3">
      <c r="D352" s="5"/>
    </row>
    <row r="353" spans="4:4" x14ac:dyDescent="0.3">
      <c r="D353" s="5"/>
    </row>
    <row r="354" spans="4:4" x14ac:dyDescent="0.3">
      <c r="D354" s="5"/>
    </row>
    <row r="355" spans="4:4" x14ac:dyDescent="0.3">
      <c r="D355" s="5"/>
    </row>
    <row r="356" spans="4:4" x14ac:dyDescent="0.3">
      <c r="D356" s="5"/>
    </row>
    <row r="357" spans="4:4" x14ac:dyDescent="0.3">
      <c r="D357" s="5"/>
    </row>
    <row r="358" spans="4:4" x14ac:dyDescent="0.3">
      <c r="D358" s="5"/>
    </row>
    <row r="359" spans="4:4" x14ac:dyDescent="0.3">
      <c r="D359" s="5"/>
    </row>
    <row r="360" spans="4:4" x14ac:dyDescent="0.3">
      <c r="D360" s="5"/>
    </row>
    <row r="361" spans="4:4" x14ac:dyDescent="0.3">
      <c r="D361" s="5"/>
    </row>
    <row r="362" spans="4:4" x14ac:dyDescent="0.3">
      <c r="D362" s="5"/>
    </row>
    <row r="363" spans="4:4" x14ac:dyDescent="0.3">
      <c r="D363" s="5"/>
    </row>
    <row r="364" spans="4:4" x14ac:dyDescent="0.3">
      <c r="D364" s="5"/>
    </row>
    <row r="365" spans="4:4" x14ac:dyDescent="0.3">
      <c r="D365" s="5"/>
    </row>
    <row r="366" spans="4:4" x14ac:dyDescent="0.3">
      <c r="D366" s="5"/>
    </row>
    <row r="367" spans="4:4" x14ac:dyDescent="0.3">
      <c r="D367" s="5"/>
    </row>
    <row r="368" spans="4:4" x14ac:dyDescent="0.3">
      <c r="D368" s="5"/>
    </row>
    <row r="369" spans="4:4" x14ac:dyDescent="0.3">
      <c r="D369" s="5"/>
    </row>
    <row r="370" spans="4:4" x14ac:dyDescent="0.3">
      <c r="D370" s="5"/>
    </row>
    <row r="371" spans="4:4" x14ac:dyDescent="0.3">
      <c r="D371" s="5"/>
    </row>
    <row r="372" spans="4:4" x14ac:dyDescent="0.3">
      <c r="D372" s="5"/>
    </row>
    <row r="373" spans="4:4" x14ac:dyDescent="0.3">
      <c r="D373" s="5"/>
    </row>
    <row r="374" spans="4:4" x14ac:dyDescent="0.3">
      <c r="D374" s="5"/>
    </row>
    <row r="375" spans="4:4" x14ac:dyDescent="0.3">
      <c r="D375" s="5"/>
    </row>
    <row r="376" spans="4:4" x14ac:dyDescent="0.3">
      <c r="D376" s="5"/>
    </row>
    <row r="377" spans="4:4" x14ac:dyDescent="0.3">
      <c r="D377" s="5"/>
    </row>
    <row r="378" spans="4:4" x14ac:dyDescent="0.3">
      <c r="D378" s="5"/>
    </row>
    <row r="379" spans="4:4" x14ac:dyDescent="0.3">
      <c r="D379" s="5"/>
    </row>
    <row r="380" spans="4:4" x14ac:dyDescent="0.3">
      <c r="D380" s="5"/>
    </row>
    <row r="381" spans="4:4" x14ac:dyDescent="0.3">
      <c r="D381" s="5"/>
    </row>
    <row r="382" spans="4:4" x14ac:dyDescent="0.3">
      <c r="D382" s="5"/>
    </row>
    <row r="383" spans="4:4" x14ac:dyDescent="0.3">
      <c r="D383" s="5"/>
    </row>
    <row r="384" spans="4:4" x14ac:dyDescent="0.3">
      <c r="D384" s="5"/>
    </row>
    <row r="385" spans="4:4" x14ac:dyDescent="0.3">
      <c r="D385" s="5"/>
    </row>
    <row r="386" spans="4:4" x14ac:dyDescent="0.3">
      <c r="D386" s="5"/>
    </row>
    <row r="387" spans="4:4" x14ac:dyDescent="0.3">
      <c r="D387" s="5"/>
    </row>
    <row r="388" spans="4:4" x14ac:dyDescent="0.3">
      <c r="D388" s="5"/>
    </row>
    <row r="389" spans="4:4" x14ac:dyDescent="0.3">
      <c r="D389" s="5"/>
    </row>
    <row r="390" spans="4:4" x14ac:dyDescent="0.3">
      <c r="D390" s="5"/>
    </row>
    <row r="391" spans="4:4" x14ac:dyDescent="0.3">
      <c r="D391" s="5"/>
    </row>
    <row r="392" spans="4:4" x14ac:dyDescent="0.3">
      <c r="D392" s="5"/>
    </row>
    <row r="393" spans="4:4" x14ac:dyDescent="0.3">
      <c r="D393" s="5"/>
    </row>
    <row r="394" spans="4:4" x14ac:dyDescent="0.3">
      <c r="D394" s="5"/>
    </row>
    <row r="395" spans="4:4" x14ac:dyDescent="0.3">
      <c r="D395" s="5"/>
    </row>
    <row r="396" spans="4:4" x14ac:dyDescent="0.3">
      <c r="D396" s="5"/>
    </row>
    <row r="397" spans="4:4" x14ac:dyDescent="0.3">
      <c r="D397" s="5"/>
    </row>
    <row r="398" spans="4:4" x14ac:dyDescent="0.3">
      <c r="D398" s="5"/>
    </row>
    <row r="399" spans="4:4" x14ac:dyDescent="0.3">
      <c r="D399" s="5"/>
    </row>
    <row r="400" spans="4:4" x14ac:dyDescent="0.3">
      <c r="D400" s="5"/>
    </row>
    <row r="401" spans="4:4" x14ac:dyDescent="0.3">
      <c r="D401" s="5"/>
    </row>
    <row r="402" spans="4:4" x14ac:dyDescent="0.3">
      <c r="D402" s="5"/>
    </row>
    <row r="403" spans="4:4" x14ac:dyDescent="0.3">
      <c r="D403" s="5"/>
    </row>
    <row r="404" spans="4:4" x14ac:dyDescent="0.3">
      <c r="D404" s="5"/>
    </row>
    <row r="405" spans="4:4" x14ac:dyDescent="0.3">
      <c r="D405" s="5"/>
    </row>
    <row r="406" spans="4:4" x14ac:dyDescent="0.3">
      <c r="D406" s="5"/>
    </row>
    <row r="407" spans="4:4" x14ac:dyDescent="0.3">
      <c r="D407" s="5"/>
    </row>
    <row r="408" spans="4:4" x14ac:dyDescent="0.3">
      <c r="D408" s="5"/>
    </row>
    <row r="409" spans="4:4" x14ac:dyDescent="0.3">
      <c r="D409" s="5"/>
    </row>
    <row r="410" spans="4:4" x14ac:dyDescent="0.3">
      <c r="D410" s="5"/>
    </row>
    <row r="411" spans="4:4" x14ac:dyDescent="0.3">
      <c r="D411" s="5"/>
    </row>
    <row r="412" spans="4:4" x14ac:dyDescent="0.3">
      <c r="D412" s="5"/>
    </row>
    <row r="413" spans="4:4" x14ac:dyDescent="0.3">
      <c r="D413" s="5"/>
    </row>
    <row r="414" spans="4:4" x14ac:dyDescent="0.3">
      <c r="D414" s="5"/>
    </row>
    <row r="415" spans="4:4" x14ac:dyDescent="0.3">
      <c r="D415" s="5"/>
    </row>
    <row r="416" spans="4:4" x14ac:dyDescent="0.3">
      <c r="D416" s="5"/>
    </row>
    <row r="417" spans="4:4" x14ac:dyDescent="0.3">
      <c r="D417" s="5"/>
    </row>
    <row r="418" spans="4:4" x14ac:dyDescent="0.3">
      <c r="D418" s="5"/>
    </row>
    <row r="419" spans="4:4" x14ac:dyDescent="0.3">
      <c r="D419" s="5"/>
    </row>
    <row r="420" spans="4:4" x14ac:dyDescent="0.3">
      <c r="D420" s="5"/>
    </row>
    <row r="421" spans="4:4" x14ac:dyDescent="0.3">
      <c r="D421" s="5"/>
    </row>
    <row r="422" spans="4:4" x14ac:dyDescent="0.3">
      <c r="D422" s="5"/>
    </row>
    <row r="423" spans="4:4" x14ac:dyDescent="0.3">
      <c r="D423" s="5"/>
    </row>
    <row r="424" spans="4:4" x14ac:dyDescent="0.3">
      <c r="D424" s="5"/>
    </row>
    <row r="425" spans="4:4" x14ac:dyDescent="0.3">
      <c r="D425" s="5"/>
    </row>
    <row r="426" spans="4:4" x14ac:dyDescent="0.3">
      <c r="D426" s="5"/>
    </row>
    <row r="427" spans="4:4" x14ac:dyDescent="0.3">
      <c r="D427" s="5"/>
    </row>
    <row r="428" spans="4:4" x14ac:dyDescent="0.3">
      <c r="D428" s="5"/>
    </row>
    <row r="429" spans="4:4" x14ac:dyDescent="0.3">
      <c r="D429" s="5"/>
    </row>
    <row r="430" spans="4:4" x14ac:dyDescent="0.3">
      <c r="D430" s="5"/>
    </row>
    <row r="431" spans="4:4" x14ac:dyDescent="0.3">
      <c r="D431" s="5"/>
    </row>
    <row r="432" spans="4:4" x14ac:dyDescent="0.3">
      <c r="D432" s="5"/>
    </row>
    <row r="433" spans="4:4" x14ac:dyDescent="0.3">
      <c r="D433" s="5"/>
    </row>
    <row r="434" spans="4:4" x14ac:dyDescent="0.3">
      <c r="D434" s="5"/>
    </row>
    <row r="435" spans="4:4" x14ac:dyDescent="0.3">
      <c r="D435" s="5"/>
    </row>
    <row r="436" spans="4:4" x14ac:dyDescent="0.3">
      <c r="D436" s="5"/>
    </row>
    <row r="437" spans="4:4" x14ac:dyDescent="0.3">
      <c r="D437" s="5"/>
    </row>
    <row r="438" spans="4:4" x14ac:dyDescent="0.3">
      <c r="D438" s="5"/>
    </row>
    <row r="439" spans="4:4" x14ac:dyDescent="0.3">
      <c r="D439" s="5"/>
    </row>
    <row r="440" spans="4:4" x14ac:dyDescent="0.3">
      <c r="D440" s="5"/>
    </row>
    <row r="441" spans="4:4" x14ac:dyDescent="0.3">
      <c r="D441" s="5"/>
    </row>
    <row r="442" spans="4:4" x14ac:dyDescent="0.3">
      <c r="D442" s="5"/>
    </row>
    <row r="443" spans="4:4" x14ac:dyDescent="0.3">
      <c r="D443" s="5"/>
    </row>
    <row r="444" spans="4:4" x14ac:dyDescent="0.3">
      <c r="D444" s="5"/>
    </row>
    <row r="445" spans="4:4" x14ac:dyDescent="0.3">
      <c r="D445" s="5"/>
    </row>
    <row r="446" spans="4:4" x14ac:dyDescent="0.3">
      <c r="D446" s="5"/>
    </row>
    <row r="447" spans="4:4" x14ac:dyDescent="0.3">
      <c r="D447" s="5"/>
    </row>
    <row r="448" spans="4:4" x14ac:dyDescent="0.3">
      <c r="D448" s="5"/>
    </row>
    <row r="449" spans="4:4" x14ac:dyDescent="0.3">
      <c r="D449" s="5"/>
    </row>
    <row r="450" spans="4:4" x14ac:dyDescent="0.3">
      <c r="D450" s="5"/>
    </row>
    <row r="451" spans="4:4" x14ac:dyDescent="0.3">
      <c r="D451" s="5"/>
    </row>
    <row r="452" spans="4:4" x14ac:dyDescent="0.3">
      <c r="D452" s="5"/>
    </row>
    <row r="453" spans="4:4" x14ac:dyDescent="0.3">
      <c r="D453" s="5"/>
    </row>
    <row r="454" spans="4:4" x14ac:dyDescent="0.3">
      <c r="D454" s="5"/>
    </row>
    <row r="455" spans="4:4" x14ac:dyDescent="0.3">
      <c r="D455" s="5"/>
    </row>
    <row r="456" spans="4:4" x14ac:dyDescent="0.3">
      <c r="D456" s="5"/>
    </row>
    <row r="457" spans="4:4" x14ac:dyDescent="0.3">
      <c r="D457" s="5"/>
    </row>
    <row r="458" spans="4:4" x14ac:dyDescent="0.3">
      <c r="D458" s="5"/>
    </row>
    <row r="459" spans="4:4" x14ac:dyDescent="0.3">
      <c r="D459" s="5"/>
    </row>
    <row r="460" spans="4:4" x14ac:dyDescent="0.3">
      <c r="D460" s="5"/>
    </row>
    <row r="461" spans="4:4" x14ac:dyDescent="0.3">
      <c r="D461" s="5"/>
    </row>
    <row r="462" spans="4:4" x14ac:dyDescent="0.3">
      <c r="D462" s="5"/>
    </row>
    <row r="463" spans="4:4" x14ac:dyDescent="0.3">
      <c r="D463" s="5"/>
    </row>
    <row r="464" spans="4:4" x14ac:dyDescent="0.3">
      <c r="D464" s="5"/>
    </row>
    <row r="465" spans="4:4" x14ac:dyDescent="0.3">
      <c r="D465" s="5"/>
    </row>
    <row r="466" spans="4:4" x14ac:dyDescent="0.3">
      <c r="D466" s="5"/>
    </row>
    <row r="467" spans="4:4" x14ac:dyDescent="0.3">
      <c r="D467" s="5"/>
    </row>
    <row r="468" spans="4:4" x14ac:dyDescent="0.3">
      <c r="D468" s="5"/>
    </row>
    <row r="469" spans="4:4" x14ac:dyDescent="0.3">
      <c r="D469" s="5"/>
    </row>
    <row r="470" spans="4:4" x14ac:dyDescent="0.3">
      <c r="D470" s="5"/>
    </row>
    <row r="471" spans="4:4" x14ac:dyDescent="0.3">
      <c r="D471" s="5"/>
    </row>
    <row r="472" spans="4:4" x14ac:dyDescent="0.3">
      <c r="D472" s="5"/>
    </row>
    <row r="473" spans="4:4" x14ac:dyDescent="0.3">
      <c r="D473" s="5"/>
    </row>
    <row r="474" spans="4:4" x14ac:dyDescent="0.3">
      <c r="D474" s="5"/>
    </row>
    <row r="475" spans="4:4" x14ac:dyDescent="0.3">
      <c r="D475" s="5"/>
    </row>
    <row r="476" spans="4:4" x14ac:dyDescent="0.3">
      <c r="D476" s="5"/>
    </row>
    <row r="477" spans="4:4" x14ac:dyDescent="0.3">
      <c r="D477" s="5"/>
    </row>
    <row r="478" spans="4:4" x14ac:dyDescent="0.3">
      <c r="D478" s="5"/>
    </row>
    <row r="479" spans="4:4" x14ac:dyDescent="0.3">
      <c r="D479" s="5"/>
    </row>
    <row r="480" spans="4:4" x14ac:dyDescent="0.3">
      <c r="D480" s="5"/>
    </row>
    <row r="481" spans="4:4" x14ac:dyDescent="0.3">
      <c r="D481" s="5"/>
    </row>
    <row r="482" spans="4:4" x14ac:dyDescent="0.3">
      <c r="D482" s="5"/>
    </row>
    <row r="483" spans="4:4" x14ac:dyDescent="0.3">
      <c r="D483" s="5"/>
    </row>
    <row r="484" spans="4:4" x14ac:dyDescent="0.3">
      <c r="D484" s="5"/>
    </row>
    <row r="485" spans="4:4" x14ac:dyDescent="0.3">
      <c r="D485" s="5"/>
    </row>
    <row r="486" spans="4:4" x14ac:dyDescent="0.3">
      <c r="D486" s="5"/>
    </row>
    <row r="487" spans="4:4" x14ac:dyDescent="0.3">
      <c r="D487" s="5"/>
    </row>
    <row r="488" spans="4:4" x14ac:dyDescent="0.3">
      <c r="D488" s="5"/>
    </row>
    <row r="489" spans="4:4" x14ac:dyDescent="0.3">
      <c r="D489" s="5"/>
    </row>
    <row r="490" spans="4:4" x14ac:dyDescent="0.3">
      <c r="D490" s="5"/>
    </row>
    <row r="491" spans="4:4" x14ac:dyDescent="0.3">
      <c r="D491" s="5"/>
    </row>
    <row r="492" spans="4:4" x14ac:dyDescent="0.3">
      <c r="D492" s="5"/>
    </row>
    <row r="493" spans="4:4" x14ac:dyDescent="0.3">
      <c r="D493" s="5"/>
    </row>
    <row r="494" spans="4:4" x14ac:dyDescent="0.3">
      <c r="D494" s="5"/>
    </row>
    <row r="495" spans="4:4" x14ac:dyDescent="0.3">
      <c r="D495" s="5"/>
    </row>
    <row r="496" spans="4:4" x14ac:dyDescent="0.3">
      <c r="D496" s="5"/>
    </row>
    <row r="497" spans="4:4" x14ac:dyDescent="0.3">
      <c r="D497" s="5"/>
    </row>
    <row r="498" spans="4:4" x14ac:dyDescent="0.3">
      <c r="D498" s="5"/>
    </row>
    <row r="499" spans="4:4" x14ac:dyDescent="0.3">
      <c r="D499" s="5"/>
    </row>
    <row r="500" spans="4:4" x14ac:dyDescent="0.3">
      <c r="D500" s="5"/>
    </row>
    <row r="501" spans="4:4" x14ac:dyDescent="0.3">
      <c r="D501" s="5"/>
    </row>
    <row r="502" spans="4:4" x14ac:dyDescent="0.3">
      <c r="D502" s="5"/>
    </row>
    <row r="503" spans="4:4" x14ac:dyDescent="0.3">
      <c r="D503" s="5"/>
    </row>
    <row r="504" spans="4:4" x14ac:dyDescent="0.3">
      <c r="D504" s="5"/>
    </row>
    <row r="505" spans="4:4" x14ac:dyDescent="0.3">
      <c r="D505" s="5"/>
    </row>
    <row r="506" spans="4:4" x14ac:dyDescent="0.3">
      <c r="D506" s="5"/>
    </row>
    <row r="507" spans="4:4" x14ac:dyDescent="0.3">
      <c r="D507" s="5"/>
    </row>
    <row r="508" spans="4:4" x14ac:dyDescent="0.3">
      <c r="D508" s="5"/>
    </row>
    <row r="509" spans="4:4" x14ac:dyDescent="0.3">
      <c r="D509" s="5"/>
    </row>
    <row r="510" spans="4:4" x14ac:dyDescent="0.3">
      <c r="D510" s="5"/>
    </row>
    <row r="511" spans="4:4" x14ac:dyDescent="0.3">
      <c r="D511" s="5"/>
    </row>
    <row r="512" spans="4:4" x14ac:dyDescent="0.3">
      <c r="D512" s="5"/>
    </row>
    <row r="513" spans="4:4" x14ac:dyDescent="0.3">
      <c r="D513" s="5"/>
    </row>
    <row r="514" spans="4:4" x14ac:dyDescent="0.3">
      <c r="D514" s="5"/>
    </row>
    <row r="515" spans="4:4" x14ac:dyDescent="0.3">
      <c r="D515" s="5"/>
    </row>
    <row r="516" spans="4:4" x14ac:dyDescent="0.3">
      <c r="D516" s="5"/>
    </row>
    <row r="517" spans="4:4" x14ac:dyDescent="0.3">
      <c r="D517" s="5"/>
    </row>
    <row r="518" spans="4:4" x14ac:dyDescent="0.3">
      <c r="D518" s="5"/>
    </row>
    <row r="519" spans="4:4" x14ac:dyDescent="0.3">
      <c r="D519" s="5"/>
    </row>
    <row r="520" spans="4:4" x14ac:dyDescent="0.3">
      <c r="D520" s="5"/>
    </row>
    <row r="521" spans="4:4" x14ac:dyDescent="0.3">
      <c r="D521" s="5"/>
    </row>
    <row r="522" spans="4:4" x14ac:dyDescent="0.3">
      <c r="D522" s="5"/>
    </row>
    <row r="523" spans="4:4" x14ac:dyDescent="0.3">
      <c r="D523" s="5"/>
    </row>
    <row r="524" spans="4:4" x14ac:dyDescent="0.3">
      <c r="D524" s="5"/>
    </row>
    <row r="525" spans="4:4" x14ac:dyDescent="0.3">
      <c r="D525" s="5"/>
    </row>
    <row r="526" spans="4:4" x14ac:dyDescent="0.3">
      <c r="D526" s="5"/>
    </row>
    <row r="527" spans="4:4" x14ac:dyDescent="0.3">
      <c r="D527" s="5"/>
    </row>
    <row r="528" spans="4:4" x14ac:dyDescent="0.3">
      <c r="D528" s="5"/>
    </row>
    <row r="529" spans="4:4" x14ac:dyDescent="0.3">
      <c r="D529" s="5"/>
    </row>
    <row r="530" spans="4:4" x14ac:dyDescent="0.3">
      <c r="D530" s="5"/>
    </row>
    <row r="531" spans="4:4" x14ac:dyDescent="0.3">
      <c r="D531" s="5"/>
    </row>
    <row r="532" spans="4:4" x14ac:dyDescent="0.3">
      <c r="D532" s="5"/>
    </row>
    <row r="533" spans="4:4" x14ac:dyDescent="0.3">
      <c r="D533" s="5"/>
    </row>
    <row r="534" spans="4:4" x14ac:dyDescent="0.3">
      <c r="D534" s="5"/>
    </row>
    <row r="535" spans="4:4" x14ac:dyDescent="0.3">
      <c r="D535" s="5"/>
    </row>
    <row r="536" spans="4:4" x14ac:dyDescent="0.3">
      <c r="D536" s="5"/>
    </row>
    <row r="537" spans="4:4" x14ac:dyDescent="0.3">
      <c r="D537" s="5"/>
    </row>
    <row r="538" spans="4:4" x14ac:dyDescent="0.3">
      <c r="D538" s="5"/>
    </row>
    <row r="539" spans="4:4" x14ac:dyDescent="0.3">
      <c r="D539" s="5"/>
    </row>
    <row r="540" spans="4:4" x14ac:dyDescent="0.3">
      <c r="D540" s="5"/>
    </row>
    <row r="541" spans="4:4" x14ac:dyDescent="0.3">
      <c r="D541" s="5"/>
    </row>
    <row r="542" spans="4:4" x14ac:dyDescent="0.3">
      <c r="D542" s="5"/>
    </row>
    <row r="543" spans="4:4" x14ac:dyDescent="0.3">
      <c r="D543" s="5"/>
    </row>
    <row r="544" spans="4:4" x14ac:dyDescent="0.3">
      <c r="D544" s="5"/>
    </row>
    <row r="545" spans="4:4" x14ac:dyDescent="0.3">
      <c r="D545" s="5"/>
    </row>
    <row r="546" spans="4:4" x14ac:dyDescent="0.3">
      <c r="D546" s="5"/>
    </row>
    <row r="547" spans="4:4" x14ac:dyDescent="0.3">
      <c r="D547" s="5"/>
    </row>
    <row r="548" spans="4:4" x14ac:dyDescent="0.3">
      <c r="D548" s="5"/>
    </row>
    <row r="549" spans="4:4" x14ac:dyDescent="0.3">
      <c r="D549" s="5"/>
    </row>
    <row r="550" spans="4:4" x14ac:dyDescent="0.3">
      <c r="D550" s="5"/>
    </row>
    <row r="551" spans="4:4" x14ac:dyDescent="0.3">
      <c r="D551" s="5"/>
    </row>
    <row r="552" spans="4:4" x14ac:dyDescent="0.3">
      <c r="D552" s="5"/>
    </row>
    <row r="553" spans="4:4" x14ac:dyDescent="0.3">
      <c r="D553" s="5"/>
    </row>
    <row r="554" spans="4:4" x14ac:dyDescent="0.3">
      <c r="D554" s="5"/>
    </row>
    <row r="555" spans="4:4" x14ac:dyDescent="0.3">
      <c r="D555" s="5"/>
    </row>
    <row r="556" spans="4:4" x14ac:dyDescent="0.3">
      <c r="D556" s="5"/>
    </row>
    <row r="557" spans="4:4" x14ac:dyDescent="0.3">
      <c r="D557" s="5"/>
    </row>
    <row r="558" spans="4:4" x14ac:dyDescent="0.3">
      <c r="D558" s="5"/>
    </row>
    <row r="559" spans="4:4" x14ac:dyDescent="0.3">
      <c r="D559" s="5"/>
    </row>
    <row r="560" spans="4:4" x14ac:dyDescent="0.3">
      <c r="D560" s="5"/>
    </row>
    <row r="561" spans="4:4" x14ac:dyDescent="0.3">
      <c r="D561" s="5"/>
    </row>
    <row r="562" spans="4:4" x14ac:dyDescent="0.3">
      <c r="D562" s="5"/>
    </row>
    <row r="563" spans="4:4" x14ac:dyDescent="0.3">
      <c r="D563" s="5"/>
    </row>
    <row r="564" spans="4:4" x14ac:dyDescent="0.3">
      <c r="D564" s="5"/>
    </row>
    <row r="565" spans="4:4" x14ac:dyDescent="0.3">
      <c r="D565" s="5"/>
    </row>
    <row r="566" spans="4:4" x14ac:dyDescent="0.3">
      <c r="D566" s="5"/>
    </row>
    <row r="567" spans="4:4" x14ac:dyDescent="0.3">
      <c r="D567" s="5"/>
    </row>
    <row r="568" spans="4:4" x14ac:dyDescent="0.3">
      <c r="D568" s="5"/>
    </row>
    <row r="569" spans="4:4" x14ac:dyDescent="0.3">
      <c r="D569" s="5"/>
    </row>
    <row r="570" spans="4:4" x14ac:dyDescent="0.3">
      <c r="D570" s="5"/>
    </row>
    <row r="571" spans="4:4" x14ac:dyDescent="0.3">
      <c r="D571" s="5"/>
    </row>
    <row r="572" spans="4:4" x14ac:dyDescent="0.3">
      <c r="D572" s="5"/>
    </row>
    <row r="573" spans="4:4" x14ac:dyDescent="0.3">
      <c r="D573" s="5"/>
    </row>
    <row r="574" spans="4:4" x14ac:dyDescent="0.3">
      <c r="D574" s="5"/>
    </row>
    <row r="575" spans="4:4" x14ac:dyDescent="0.3">
      <c r="D575" s="5"/>
    </row>
    <row r="576" spans="4:4" x14ac:dyDescent="0.3">
      <c r="D576" s="5"/>
    </row>
    <row r="577" spans="4:4" x14ac:dyDescent="0.3">
      <c r="D577" s="5"/>
    </row>
    <row r="578" spans="4:4" x14ac:dyDescent="0.3">
      <c r="D578" s="5"/>
    </row>
    <row r="579" spans="4:4" x14ac:dyDescent="0.3">
      <c r="D579" s="5"/>
    </row>
    <row r="580" spans="4:4" x14ac:dyDescent="0.3">
      <c r="D580" s="5"/>
    </row>
    <row r="581" spans="4:4" x14ac:dyDescent="0.3">
      <c r="D581" s="5"/>
    </row>
    <row r="582" spans="4:4" x14ac:dyDescent="0.3">
      <c r="D582" s="5"/>
    </row>
    <row r="583" spans="4:4" x14ac:dyDescent="0.3">
      <c r="D583" s="5"/>
    </row>
    <row r="584" spans="4:4" x14ac:dyDescent="0.3">
      <c r="D584" s="5"/>
    </row>
    <row r="585" spans="4:4" x14ac:dyDescent="0.3">
      <c r="D585" s="5"/>
    </row>
    <row r="586" spans="4:4" x14ac:dyDescent="0.3">
      <c r="D586" s="5"/>
    </row>
    <row r="587" spans="4:4" x14ac:dyDescent="0.3">
      <c r="D587" s="5"/>
    </row>
    <row r="588" spans="4:4" x14ac:dyDescent="0.3">
      <c r="D588" s="5"/>
    </row>
    <row r="589" spans="4:4" x14ac:dyDescent="0.3">
      <c r="D589" s="5"/>
    </row>
    <row r="590" spans="4:4" x14ac:dyDescent="0.3">
      <c r="D590" s="5"/>
    </row>
    <row r="591" spans="4:4" x14ac:dyDescent="0.3">
      <c r="D591" s="5"/>
    </row>
    <row r="592" spans="4:4" x14ac:dyDescent="0.3">
      <c r="D592" s="5"/>
    </row>
    <row r="593" spans="4:4" x14ac:dyDescent="0.3">
      <c r="D593" s="5"/>
    </row>
    <row r="594" spans="4:4" x14ac:dyDescent="0.3">
      <c r="D594" s="5"/>
    </row>
    <row r="595" spans="4:4" x14ac:dyDescent="0.3">
      <c r="D595" s="5"/>
    </row>
    <row r="596" spans="4:4" x14ac:dyDescent="0.3">
      <c r="D596" s="5"/>
    </row>
    <row r="597" spans="4:4" x14ac:dyDescent="0.3">
      <c r="D597" s="5"/>
    </row>
    <row r="598" spans="4:4" x14ac:dyDescent="0.3">
      <c r="D598" s="5"/>
    </row>
    <row r="599" spans="4:4" x14ac:dyDescent="0.3">
      <c r="D599" s="5"/>
    </row>
    <row r="600" spans="4:4" x14ac:dyDescent="0.3">
      <c r="D600" s="5"/>
    </row>
    <row r="601" spans="4:4" x14ac:dyDescent="0.3">
      <c r="D601" s="5"/>
    </row>
    <row r="602" spans="4:4" x14ac:dyDescent="0.3">
      <c r="D602" s="5"/>
    </row>
    <row r="603" spans="4:4" x14ac:dyDescent="0.3">
      <c r="D603" s="5"/>
    </row>
    <row r="604" spans="4:4" x14ac:dyDescent="0.3">
      <c r="D604" s="5"/>
    </row>
    <row r="605" spans="4:4" x14ac:dyDescent="0.3">
      <c r="D605" s="5"/>
    </row>
    <row r="606" spans="4:4" x14ac:dyDescent="0.3">
      <c r="D606" s="5"/>
    </row>
    <row r="607" spans="4:4" x14ac:dyDescent="0.3">
      <c r="D607" s="5"/>
    </row>
    <row r="608" spans="4:4" x14ac:dyDescent="0.3">
      <c r="D608" s="5"/>
    </row>
    <row r="609" spans="4:4" x14ac:dyDescent="0.3">
      <c r="D609" s="5"/>
    </row>
    <row r="610" spans="4:4" x14ac:dyDescent="0.3">
      <c r="D610" s="5"/>
    </row>
    <row r="611" spans="4:4" x14ac:dyDescent="0.3">
      <c r="D611" s="5"/>
    </row>
    <row r="612" spans="4:4" x14ac:dyDescent="0.3">
      <c r="D612" s="5"/>
    </row>
    <row r="613" spans="4:4" x14ac:dyDescent="0.3">
      <c r="D613" s="5"/>
    </row>
    <row r="614" spans="4:4" x14ac:dyDescent="0.3">
      <c r="D614" s="5"/>
    </row>
    <row r="615" spans="4:4" x14ac:dyDescent="0.3">
      <c r="D615" s="5"/>
    </row>
    <row r="616" spans="4:4" x14ac:dyDescent="0.3">
      <c r="D616" s="5"/>
    </row>
    <row r="617" spans="4:4" x14ac:dyDescent="0.3">
      <c r="D617" s="5"/>
    </row>
    <row r="618" spans="4:4" x14ac:dyDescent="0.3">
      <c r="D618" s="5"/>
    </row>
    <row r="619" spans="4:4" x14ac:dyDescent="0.3">
      <c r="D619" s="5"/>
    </row>
    <row r="620" spans="4:4" x14ac:dyDescent="0.3">
      <c r="D620" s="5"/>
    </row>
    <row r="621" spans="4:4" x14ac:dyDescent="0.3">
      <c r="D621" s="5"/>
    </row>
    <row r="622" spans="4:4" x14ac:dyDescent="0.3">
      <c r="D622" s="5"/>
    </row>
    <row r="623" spans="4:4" x14ac:dyDescent="0.3">
      <c r="D623" s="5"/>
    </row>
    <row r="624" spans="4:4" x14ac:dyDescent="0.3">
      <c r="D624" s="5"/>
    </row>
    <row r="625" spans="4:4" x14ac:dyDescent="0.3">
      <c r="D625" s="5"/>
    </row>
    <row r="626" spans="4:4" x14ac:dyDescent="0.3">
      <c r="D626" s="5"/>
    </row>
    <row r="627" spans="4:4" x14ac:dyDescent="0.3">
      <c r="D627" s="5"/>
    </row>
    <row r="628" spans="4:4" x14ac:dyDescent="0.3">
      <c r="D628" s="5"/>
    </row>
    <row r="629" spans="4:4" x14ac:dyDescent="0.3">
      <c r="D629" s="5"/>
    </row>
    <row r="630" spans="4:4" x14ac:dyDescent="0.3">
      <c r="D630" s="5"/>
    </row>
    <row r="631" spans="4:4" x14ac:dyDescent="0.3">
      <c r="D631" s="5"/>
    </row>
    <row r="632" spans="4:4" x14ac:dyDescent="0.3">
      <c r="D632" s="5"/>
    </row>
    <row r="633" spans="4:4" x14ac:dyDescent="0.3">
      <c r="D633" s="5"/>
    </row>
    <row r="634" spans="4:4" x14ac:dyDescent="0.3">
      <c r="D634" s="5"/>
    </row>
    <row r="635" spans="4:4" x14ac:dyDescent="0.3">
      <c r="D635" s="5"/>
    </row>
    <row r="636" spans="4:4" x14ac:dyDescent="0.3">
      <c r="D636" s="5"/>
    </row>
    <row r="637" spans="4:4" x14ac:dyDescent="0.3">
      <c r="D637" s="5"/>
    </row>
    <row r="638" spans="4:4" x14ac:dyDescent="0.3">
      <c r="D638" s="5"/>
    </row>
    <row r="639" spans="4:4" x14ac:dyDescent="0.3">
      <c r="D639" s="5"/>
    </row>
    <row r="640" spans="4:4" x14ac:dyDescent="0.3">
      <c r="D640" s="5"/>
    </row>
    <row r="641" spans="4:4" x14ac:dyDescent="0.3">
      <c r="D641" s="5"/>
    </row>
    <row r="642" spans="4:4" x14ac:dyDescent="0.3">
      <c r="D642" s="5"/>
    </row>
    <row r="643" spans="4:4" x14ac:dyDescent="0.3">
      <c r="D643" s="5"/>
    </row>
    <row r="644" spans="4:4" x14ac:dyDescent="0.3">
      <c r="D644" s="5"/>
    </row>
    <row r="645" spans="4:4" x14ac:dyDescent="0.3">
      <c r="D645" s="5"/>
    </row>
    <row r="646" spans="4:4" x14ac:dyDescent="0.3">
      <c r="D646" s="5"/>
    </row>
    <row r="647" spans="4:4" x14ac:dyDescent="0.3">
      <c r="D647" s="5"/>
    </row>
    <row r="648" spans="4:4" x14ac:dyDescent="0.3">
      <c r="D648" s="5"/>
    </row>
    <row r="649" spans="4:4" x14ac:dyDescent="0.3">
      <c r="D649" s="5"/>
    </row>
    <row r="650" spans="4:4" x14ac:dyDescent="0.3">
      <c r="D650" s="5"/>
    </row>
    <row r="651" spans="4:4" x14ac:dyDescent="0.3">
      <c r="D651" s="5"/>
    </row>
    <row r="652" spans="4:4" x14ac:dyDescent="0.3">
      <c r="D652" s="5"/>
    </row>
    <row r="653" spans="4:4" x14ac:dyDescent="0.3">
      <c r="D653" s="5"/>
    </row>
    <row r="654" spans="4:4" x14ac:dyDescent="0.3">
      <c r="D654" s="5"/>
    </row>
    <row r="655" spans="4:4" x14ac:dyDescent="0.3">
      <c r="D655" s="5"/>
    </row>
    <row r="656" spans="4:4" x14ac:dyDescent="0.3">
      <c r="D656" s="5"/>
    </row>
    <row r="657" spans="4:4" x14ac:dyDescent="0.3">
      <c r="D657" s="5"/>
    </row>
    <row r="658" spans="4:4" x14ac:dyDescent="0.3">
      <c r="D658" s="5"/>
    </row>
    <row r="659" spans="4:4" x14ac:dyDescent="0.3">
      <c r="D659" s="5"/>
    </row>
    <row r="660" spans="4:4" x14ac:dyDescent="0.3">
      <c r="D660" s="5"/>
    </row>
    <row r="661" spans="4:4" x14ac:dyDescent="0.3">
      <c r="D661" s="5"/>
    </row>
    <row r="662" spans="4:4" x14ac:dyDescent="0.3">
      <c r="D662" s="5"/>
    </row>
    <row r="663" spans="4:4" x14ac:dyDescent="0.3">
      <c r="D663" s="5"/>
    </row>
    <row r="664" spans="4:4" x14ac:dyDescent="0.3">
      <c r="D664" s="5"/>
    </row>
    <row r="665" spans="4:4" x14ac:dyDescent="0.3">
      <c r="D665" s="5"/>
    </row>
    <row r="666" spans="4:4" x14ac:dyDescent="0.3">
      <c r="D666" s="5"/>
    </row>
    <row r="667" spans="4:4" x14ac:dyDescent="0.3">
      <c r="D667" s="5"/>
    </row>
    <row r="668" spans="4:4" x14ac:dyDescent="0.3">
      <c r="D668" s="5"/>
    </row>
    <row r="669" spans="4:4" x14ac:dyDescent="0.3">
      <c r="D669" s="5"/>
    </row>
    <row r="670" spans="4:4" x14ac:dyDescent="0.3">
      <c r="D670" s="5"/>
    </row>
    <row r="671" spans="4:4" x14ac:dyDescent="0.3">
      <c r="D671" s="5"/>
    </row>
    <row r="672" spans="4:4" x14ac:dyDescent="0.3">
      <c r="D672" s="5"/>
    </row>
    <row r="673" spans="4:4" x14ac:dyDescent="0.3">
      <c r="D673" s="5"/>
    </row>
    <row r="674" spans="4:4" x14ac:dyDescent="0.3">
      <c r="D674" s="5"/>
    </row>
    <row r="675" spans="4:4" x14ac:dyDescent="0.3">
      <c r="D675" s="5"/>
    </row>
    <row r="676" spans="4:4" x14ac:dyDescent="0.3">
      <c r="D676" s="5"/>
    </row>
    <row r="677" spans="4:4" x14ac:dyDescent="0.3">
      <c r="D677" s="5"/>
    </row>
    <row r="678" spans="4:4" x14ac:dyDescent="0.3">
      <c r="D678" s="5"/>
    </row>
    <row r="679" spans="4:4" x14ac:dyDescent="0.3">
      <c r="D679" s="5"/>
    </row>
    <row r="680" spans="4:4" x14ac:dyDescent="0.3">
      <c r="D680" s="5"/>
    </row>
    <row r="681" spans="4:4" x14ac:dyDescent="0.3">
      <c r="D681" s="5"/>
    </row>
    <row r="682" spans="4:4" x14ac:dyDescent="0.3">
      <c r="D682" s="5"/>
    </row>
    <row r="683" spans="4:4" x14ac:dyDescent="0.3">
      <c r="D683" s="5"/>
    </row>
    <row r="684" spans="4:4" x14ac:dyDescent="0.3">
      <c r="D684" s="5"/>
    </row>
    <row r="685" spans="4:4" x14ac:dyDescent="0.3">
      <c r="D685" s="5"/>
    </row>
    <row r="686" spans="4:4" x14ac:dyDescent="0.3">
      <c r="D686" s="5"/>
    </row>
    <row r="687" spans="4:4" x14ac:dyDescent="0.3">
      <c r="D687" s="5"/>
    </row>
    <row r="688" spans="4:4" x14ac:dyDescent="0.3">
      <c r="D688" s="5"/>
    </row>
    <row r="689" spans="4:4" x14ac:dyDescent="0.3">
      <c r="D689" s="5"/>
    </row>
    <row r="690" spans="4:4" x14ac:dyDescent="0.3">
      <c r="D690" s="5"/>
    </row>
    <row r="691" spans="4:4" x14ac:dyDescent="0.3">
      <c r="D691" s="5"/>
    </row>
    <row r="692" spans="4:4" x14ac:dyDescent="0.3">
      <c r="D692" s="5"/>
    </row>
    <row r="693" spans="4:4" x14ac:dyDescent="0.3">
      <c r="D693" s="5"/>
    </row>
    <row r="694" spans="4:4" x14ac:dyDescent="0.3">
      <c r="D694" s="5"/>
    </row>
    <row r="695" spans="4:4" x14ac:dyDescent="0.3">
      <c r="D695" s="5"/>
    </row>
    <row r="696" spans="4:4" x14ac:dyDescent="0.3">
      <c r="D696" s="5"/>
    </row>
    <row r="697" spans="4:4" x14ac:dyDescent="0.3">
      <c r="D697" s="5"/>
    </row>
    <row r="698" spans="4:4" x14ac:dyDescent="0.3">
      <c r="D698" s="5"/>
    </row>
    <row r="699" spans="4:4" x14ac:dyDescent="0.3">
      <c r="D699" s="5"/>
    </row>
    <row r="700" spans="4:4" x14ac:dyDescent="0.3">
      <c r="D700" s="5"/>
    </row>
    <row r="701" spans="4:4" x14ac:dyDescent="0.3">
      <c r="D701" s="5"/>
    </row>
    <row r="702" spans="4:4" x14ac:dyDescent="0.3">
      <c r="D702" s="5"/>
    </row>
    <row r="703" spans="4:4" x14ac:dyDescent="0.3">
      <c r="D703" s="5"/>
    </row>
    <row r="704" spans="4:4" x14ac:dyDescent="0.3">
      <c r="D704" s="5"/>
    </row>
    <row r="705" spans="4:4" x14ac:dyDescent="0.3">
      <c r="D705" s="5"/>
    </row>
    <row r="706" spans="4:4" x14ac:dyDescent="0.3">
      <c r="D706" s="5"/>
    </row>
    <row r="707" spans="4:4" x14ac:dyDescent="0.3">
      <c r="D707" s="5"/>
    </row>
    <row r="708" spans="4:4" x14ac:dyDescent="0.3">
      <c r="D708" s="5"/>
    </row>
    <row r="709" spans="4:4" x14ac:dyDescent="0.3">
      <c r="D709" s="5"/>
    </row>
    <row r="710" spans="4:4" x14ac:dyDescent="0.3">
      <c r="D710" s="5"/>
    </row>
    <row r="711" spans="4:4" x14ac:dyDescent="0.3">
      <c r="D711" s="5"/>
    </row>
    <row r="712" spans="4:4" x14ac:dyDescent="0.3">
      <c r="D712" s="5"/>
    </row>
    <row r="713" spans="4:4" x14ac:dyDescent="0.3">
      <c r="D713" s="5"/>
    </row>
    <row r="714" spans="4:4" x14ac:dyDescent="0.3">
      <c r="D714" s="5"/>
    </row>
    <row r="715" spans="4:4" x14ac:dyDescent="0.3">
      <c r="D715" s="5"/>
    </row>
    <row r="716" spans="4:4" x14ac:dyDescent="0.3">
      <c r="D716" s="5"/>
    </row>
    <row r="717" spans="4:4" x14ac:dyDescent="0.3">
      <c r="D717" s="5"/>
    </row>
    <row r="718" spans="4:4" x14ac:dyDescent="0.3">
      <c r="D718" s="5"/>
    </row>
    <row r="719" spans="4:4" x14ac:dyDescent="0.3">
      <c r="D719" s="5"/>
    </row>
    <row r="720" spans="4:4" x14ac:dyDescent="0.3">
      <c r="D720" s="5"/>
    </row>
    <row r="721" spans="4:4" x14ac:dyDescent="0.3">
      <c r="D721" s="5"/>
    </row>
    <row r="722" spans="4:4" x14ac:dyDescent="0.3">
      <c r="D722" s="5"/>
    </row>
    <row r="723" spans="4:4" x14ac:dyDescent="0.3">
      <c r="D723" s="5"/>
    </row>
    <row r="724" spans="4:4" x14ac:dyDescent="0.3">
      <c r="D724" s="5"/>
    </row>
    <row r="725" spans="4:4" x14ac:dyDescent="0.3">
      <c r="D725" s="5"/>
    </row>
    <row r="726" spans="4:4" x14ac:dyDescent="0.3">
      <c r="D726" s="5"/>
    </row>
    <row r="727" spans="4:4" x14ac:dyDescent="0.3">
      <c r="D727" s="5"/>
    </row>
    <row r="728" spans="4:4" x14ac:dyDescent="0.3">
      <c r="D728" s="5"/>
    </row>
    <row r="729" spans="4:4" x14ac:dyDescent="0.3">
      <c r="D729" s="5"/>
    </row>
    <row r="730" spans="4:4" x14ac:dyDescent="0.3">
      <c r="D730" s="5"/>
    </row>
    <row r="731" spans="4:4" x14ac:dyDescent="0.3">
      <c r="D731" s="5"/>
    </row>
    <row r="732" spans="4:4" x14ac:dyDescent="0.3">
      <c r="D732" s="5"/>
    </row>
    <row r="733" spans="4:4" x14ac:dyDescent="0.3">
      <c r="D733" s="5"/>
    </row>
    <row r="734" spans="4:4" x14ac:dyDescent="0.3">
      <c r="D734" s="5"/>
    </row>
    <row r="735" spans="4:4" x14ac:dyDescent="0.3">
      <c r="D735" s="5"/>
    </row>
    <row r="736" spans="4:4" x14ac:dyDescent="0.3">
      <c r="D736" s="5"/>
    </row>
    <row r="737" spans="4:4" x14ac:dyDescent="0.3">
      <c r="D737" s="5"/>
    </row>
    <row r="738" spans="4:4" x14ac:dyDescent="0.3">
      <c r="D738" s="5"/>
    </row>
    <row r="739" spans="4:4" x14ac:dyDescent="0.3">
      <c r="D739" s="5"/>
    </row>
    <row r="740" spans="4:4" x14ac:dyDescent="0.3">
      <c r="D740" s="5"/>
    </row>
    <row r="741" spans="4:4" x14ac:dyDescent="0.3">
      <c r="D741" s="5"/>
    </row>
    <row r="742" spans="4:4" x14ac:dyDescent="0.3">
      <c r="D742" s="5"/>
    </row>
    <row r="743" spans="4:4" x14ac:dyDescent="0.3">
      <c r="D743" s="5"/>
    </row>
    <row r="744" spans="4:4" x14ac:dyDescent="0.3">
      <c r="D744" s="5"/>
    </row>
    <row r="745" spans="4:4" x14ac:dyDescent="0.3">
      <c r="D745" s="5"/>
    </row>
    <row r="746" spans="4:4" x14ac:dyDescent="0.3">
      <c r="D746" s="5"/>
    </row>
    <row r="747" spans="4:4" x14ac:dyDescent="0.3">
      <c r="D747" s="5"/>
    </row>
    <row r="748" spans="4:4" x14ac:dyDescent="0.3">
      <c r="D748" s="5"/>
    </row>
    <row r="749" spans="4:4" x14ac:dyDescent="0.3">
      <c r="D749" s="5"/>
    </row>
    <row r="750" spans="4:4" x14ac:dyDescent="0.3">
      <c r="D750" s="5"/>
    </row>
    <row r="751" spans="4:4" x14ac:dyDescent="0.3">
      <c r="D751" s="5"/>
    </row>
    <row r="752" spans="4:4" x14ac:dyDescent="0.3">
      <c r="D752" s="5"/>
    </row>
    <row r="753" spans="4:4" x14ac:dyDescent="0.3">
      <c r="D753" s="5"/>
    </row>
    <row r="754" spans="4:4" x14ac:dyDescent="0.3">
      <c r="D754" s="5"/>
    </row>
    <row r="755" spans="4:4" x14ac:dyDescent="0.3">
      <c r="D755" s="5"/>
    </row>
    <row r="756" spans="4:4" x14ac:dyDescent="0.3">
      <c r="D756" s="5"/>
    </row>
    <row r="757" spans="4:4" x14ac:dyDescent="0.3">
      <c r="D757" s="5"/>
    </row>
    <row r="758" spans="4:4" x14ac:dyDescent="0.3">
      <c r="D758" s="5"/>
    </row>
    <row r="759" spans="4:4" x14ac:dyDescent="0.3">
      <c r="D759" s="5"/>
    </row>
    <row r="760" spans="4:4" x14ac:dyDescent="0.3">
      <c r="D760" s="5"/>
    </row>
    <row r="761" spans="4:4" x14ac:dyDescent="0.3">
      <c r="D761" s="5"/>
    </row>
    <row r="762" spans="4:4" x14ac:dyDescent="0.3">
      <c r="D762" s="5"/>
    </row>
    <row r="763" spans="4:4" x14ac:dyDescent="0.3">
      <c r="D763" s="5"/>
    </row>
    <row r="764" spans="4:4" x14ac:dyDescent="0.3">
      <c r="D764" s="5"/>
    </row>
    <row r="765" spans="4:4" x14ac:dyDescent="0.3">
      <c r="D765" s="5"/>
    </row>
    <row r="766" spans="4:4" x14ac:dyDescent="0.3">
      <c r="D766" s="5"/>
    </row>
    <row r="767" spans="4:4" x14ac:dyDescent="0.3">
      <c r="D767" s="5"/>
    </row>
    <row r="768" spans="4:4" x14ac:dyDescent="0.3">
      <c r="D768" s="5"/>
    </row>
    <row r="769" spans="4:4" x14ac:dyDescent="0.3">
      <c r="D769" s="5"/>
    </row>
    <row r="770" spans="4:4" x14ac:dyDescent="0.3">
      <c r="D770" s="5"/>
    </row>
    <row r="771" spans="4:4" x14ac:dyDescent="0.3">
      <c r="D771" s="5"/>
    </row>
    <row r="772" spans="4:4" x14ac:dyDescent="0.3">
      <c r="D772" s="5"/>
    </row>
    <row r="773" spans="4:4" x14ac:dyDescent="0.3">
      <c r="D773" s="5"/>
    </row>
    <row r="774" spans="4:4" x14ac:dyDescent="0.3">
      <c r="D774" s="5"/>
    </row>
    <row r="775" spans="4:4" x14ac:dyDescent="0.3">
      <c r="D775" s="5"/>
    </row>
    <row r="776" spans="4:4" x14ac:dyDescent="0.3">
      <c r="D776" s="5"/>
    </row>
    <row r="777" spans="4:4" x14ac:dyDescent="0.3">
      <c r="D777" s="5"/>
    </row>
    <row r="778" spans="4:4" x14ac:dyDescent="0.3">
      <c r="D778" s="5"/>
    </row>
    <row r="779" spans="4:4" x14ac:dyDescent="0.3">
      <c r="D779" s="5"/>
    </row>
    <row r="780" spans="4:4" x14ac:dyDescent="0.3">
      <c r="D780" s="5"/>
    </row>
    <row r="781" spans="4:4" x14ac:dyDescent="0.3">
      <c r="D781" s="5"/>
    </row>
    <row r="782" spans="4:4" x14ac:dyDescent="0.3">
      <c r="D782" s="5"/>
    </row>
    <row r="783" spans="4:4" x14ac:dyDescent="0.3">
      <c r="D783" s="5"/>
    </row>
    <row r="784" spans="4:4" x14ac:dyDescent="0.3">
      <c r="D784" s="5"/>
    </row>
    <row r="785" spans="4:4" x14ac:dyDescent="0.3">
      <c r="D785" s="5"/>
    </row>
    <row r="786" spans="4:4" x14ac:dyDescent="0.3">
      <c r="D786" s="5"/>
    </row>
    <row r="787" spans="4:4" x14ac:dyDescent="0.3">
      <c r="D787" s="5"/>
    </row>
    <row r="788" spans="4:4" x14ac:dyDescent="0.3">
      <c r="D788" s="5"/>
    </row>
    <row r="789" spans="4:4" x14ac:dyDescent="0.3">
      <c r="D789" s="5"/>
    </row>
    <row r="790" spans="4:4" x14ac:dyDescent="0.3">
      <c r="D790" s="5"/>
    </row>
    <row r="791" spans="4:4" x14ac:dyDescent="0.3">
      <c r="D791" s="5"/>
    </row>
    <row r="792" spans="4:4" x14ac:dyDescent="0.3">
      <c r="D792" s="5"/>
    </row>
    <row r="793" spans="4:4" x14ac:dyDescent="0.3">
      <c r="D793" s="5"/>
    </row>
    <row r="794" spans="4:4" x14ac:dyDescent="0.3">
      <c r="D794" s="5"/>
    </row>
    <row r="795" spans="4:4" x14ac:dyDescent="0.3">
      <c r="D795" s="5"/>
    </row>
    <row r="796" spans="4:4" x14ac:dyDescent="0.3">
      <c r="D796" s="5"/>
    </row>
    <row r="797" spans="4:4" x14ac:dyDescent="0.3">
      <c r="D797" s="5"/>
    </row>
    <row r="798" spans="4:4" x14ac:dyDescent="0.3">
      <c r="D798" s="5"/>
    </row>
    <row r="799" spans="4:4" x14ac:dyDescent="0.3">
      <c r="D799" s="5"/>
    </row>
    <row r="800" spans="4:4" x14ac:dyDescent="0.3">
      <c r="D800" s="5"/>
    </row>
    <row r="801" spans="4:4" x14ac:dyDescent="0.3">
      <c r="D801" s="5"/>
    </row>
    <row r="802" spans="4:4" x14ac:dyDescent="0.3">
      <c r="D802" s="5"/>
    </row>
    <row r="803" spans="4:4" x14ac:dyDescent="0.3">
      <c r="D803" s="5"/>
    </row>
    <row r="804" spans="4:4" x14ac:dyDescent="0.3">
      <c r="D804" s="5"/>
    </row>
    <row r="805" spans="4:4" x14ac:dyDescent="0.3">
      <c r="D805" s="5"/>
    </row>
    <row r="806" spans="4:4" x14ac:dyDescent="0.3">
      <c r="D806" s="5"/>
    </row>
    <row r="807" spans="4:4" x14ac:dyDescent="0.3">
      <c r="D807" s="5"/>
    </row>
    <row r="808" spans="4:4" x14ac:dyDescent="0.3">
      <c r="D808" s="5"/>
    </row>
    <row r="809" spans="4:4" x14ac:dyDescent="0.3">
      <c r="D809" s="5"/>
    </row>
    <row r="810" spans="4:4" x14ac:dyDescent="0.3">
      <c r="D810" s="5"/>
    </row>
    <row r="811" spans="4:4" x14ac:dyDescent="0.3">
      <c r="D811" s="5"/>
    </row>
    <row r="812" spans="4:4" x14ac:dyDescent="0.3">
      <c r="D812" s="5"/>
    </row>
    <row r="813" spans="4:4" x14ac:dyDescent="0.3">
      <c r="D813" s="5"/>
    </row>
    <row r="814" spans="4:4" x14ac:dyDescent="0.3">
      <c r="D814" s="5"/>
    </row>
    <row r="815" spans="4:4" x14ac:dyDescent="0.3">
      <c r="D815" s="5"/>
    </row>
    <row r="816" spans="4:4" x14ac:dyDescent="0.3">
      <c r="D816" s="5"/>
    </row>
    <row r="817" spans="4:4" x14ac:dyDescent="0.3">
      <c r="D817" s="5"/>
    </row>
    <row r="818" spans="4:4" x14ac:dyDescent="0.3">
      <c r="D818" s="5"/>
    </row>
    <row r="819" spans="4:4" x14ac:dyDescent="0.3">
      <c r="D819" s="5"/>
    </row>
    <row r="820" spans="4:4" x14ac:dyDescent="0.3">
      <c r="D820" s="5"/>
    </row>
    <row r="821" spans="4:4" x14ac:dyDescent="0.3">
      <c r="D821" s="5"/>
    </row>
    <row r="822" spans="4:4" x14ac:dyDescent="0.3">
      <c r="D822" s="5"/>
    </row>
    <row r="823" spans="4:4" x14ac:dyDescent="0.3">
      <c r="D823" s="5"/>
    </row>
    <row r="824" spans="4:4" x14ac:dyDescent="0.3">
      <c r="D824" s="5"/>
    </row>
    <row r="825" spans="4:4" x14ac:dyDescent="0.3">
      <c r="D825" s="5"/>
    </row>
    <row r="826" spans="4:4" x14ac:dyDescent="0.3">
      <c r="D826" s="5"/>
    </row>
    <row r="827" spans="4:4" x14ac:dyDescent="0.3">
      <c r="D827" s="5"/>
    </row>
    <row r="828" spans="4:4" x14ac:dyDescent="0.3">
      <c r="D828" s="5"/>
    </row>
    <row r="829" spans="4:4" x14ac:dyDescent="0.3">
      <c r="D829" s="5"/>
    </row>
    <row r="830" spans="4:4" x14ac:dyDescent="0.3">
      <c r="D830" s="5"/>
    </row>
    <row r="831" spans="4:4" x14ac:dyDescent="0.3">
      <c r="D831" s="5"/>
    </row>
    <row r="832" spans="4:4" x14ac:dyDescent="0.3">
      <c r="D832" s="5"/>
    </row>
    <row r="833" spans="4:4" x14ac:dyDescent="0.3">
      <c r="D833" s="5"/>
    </row>
    <row r="834" spans="4:4" x14ac:dyDescent="0.3">
      <c r="D834" s="5"/>
    </row>
    <row r="835" spans="4:4" x14ac:dyDescent="0.3">
      <c r="D835" s="5"/>
    </row>
    <row r="836" spans="4:4" x14ac:dyDescent="0.3">
      <c r="D836" s="5"/>
    </row>
    <row r="837" spans="4:4" x14ac:dyDescent="0.3">
      <c r="D837" s="5"/>
    </row>
    <row r="838" spans="4:4" x14ac:dyDescent="0.3">
      <c r="D838" s="5"/>
    </row>
    <row r="839" spans="4:4" x14ac:dyDescent="0.3">
      <c r="D839" s="5"/>
    </row>
    <row r="840" spans="4:4" x14ac:dyDescent="0.3">
      <c r="D840" s="5"/>
    </row>
    <row r="841" spans="4:4" x14ac:dyDescent="0.3">
      <c r="D841" s="5"/>
    </row>
    <row r="842" spans="4:4" x14ac:dyDescent="0.3">
      <c r="D842" s="5"/>
    </row>
    <row r="843" spans="4:4" x14ac:dyDescent="0.3">
      <c r="D843" s="5"/>
    </row>
    <row r="844" spans="4:4" x14ac:dyDescent="0.3">
      <c r="D844" s="5"/>
    </row>
    <row r="845" spans="4:4" x14ac:dyDescent="0.3">
      <c r="D845" s="5"/>
    </row>
    <row r="846" spans="4:4" x14ac:dyDescent="0.3">
      <c r="D846" s="5"/>
    </row>
    <row r="847" spans="4:4" x14ac:dyDescent="0.3">
      <c r="D847" s="5"/>
    </row>
    <row r="848" spans="4:4" x14ac:dyDescent="0.3">
      <c r="D848" s="5"/>
    </row>
    <row r="849" spans="4:4" x14ac:dyDescent="0.3">
      <c r="D849" s="5"/>
    </row>
    <row r="850" spans="4:4" x14ac:dyDescent="0.3">
      <c r="D850" s="5"/>
    </row>
    <row r="851" spans="4:4" x14ac:dyDescent="0.3">
      <c r="D851" s="5"/>
    </row>
    <row r="852" spans="4:4" x14ac:dyDescent="0.3">
      <c r="D852" s="5"/>
    </row>
    <row r="853" spans="4:4" x14ac:dyDescent="0.3">
      <c r="D853" s="5"/>
    </row>
    <row r="854" spans="4:4" x14ac:dyDescent="0.3">
      <c r="D854" s="5"/>
    </row>
    <row r="855" spans="4:4" x14ac:dyDescent="0.3">
      <c r="D855" s="5"/>
    </row>
    <row r="856" spans="4:4" x14ac:dyDescent="0.3">
      <c r="D856" s="5"/>
    </row>
    <row r="857" spans="4:4" x14ac:dyDescent="0.3">
      <c r="D857" s="5"/>
    </row>
    <row r="858" spans="4:4" x14ac:dyDescent="0.3">
      <c r="D858" s="5"/>
    </row>
    <row r="859" spans="4:4" x14ac:dyDescent="0.3">
      <c r="D859" s="5"/>
    </row>
    <row r="860" spans="4:4" x14ac:dyDescent="0.3">
      <c r="D860" s="5"/>
    </row>
    <row r="861" spans="4:4" x14ac:dyDescent="0.3">
      <c r="D861" s="5"/>
    </row>
    <row r="862" spans="4:4" x14ac:dyDescent="0.3">
      <c r="D862" s="5"/>
    </row>
    <row r="863" spans="4:4" x14ac:dyDescent="0.3">
      <c r="D863" s="5"/>
    </row>
    <row r="864" spans="4:4" x14ac:dyDescent="0.3">
      <c r="D864" s="5"/>
    </row>
    <row r="865" spans="4:4" x14ac:dyDescent="0.3">
      <c r="D865" s="5"/>
    </row>
    <row r="866" spans="4:4" x14ac:dyDescent="0.3">
      <c r="D866" s="5"/>
    </row>
    <row r="867" spans="4:4" x14ac:dyDescent="0.3">
      <c r="D867" s="5"/>
    </row>
    <row r="868" spans="4:4" x14ac:dyDescent="0.3">
      <c r="D868" s="5"/>
    </row>
    <row r="869" spans="4:4" x14ac:dyDescent="0.3">
      <c r="D869" s="5"/>
    </row>
    <row r="870" spans="4:4" x14ac:dyDescent="0.3">
      <c r="D870" s="5"/>
    </row>
    <row r="871" spans="4:4" x14ac:dyDescent="0.3">
      <c r="D871" s="5"/>
    </row>
    <row r="872" spans="4:4" x14ac:dyDescent="0.3">
      <c r="D872" s="5"/>
    </row>
    <row r="873" spans="4:4" x14ac:dyDescent="0.3">
      <c r="D873" s="5"/>
    </row>
    <row r="874" spans="4:4" x14ac:dyDescent="0.3">
      <c r="D874" s="5"/>
    </row>
    <row r="875" spans="4:4" x14ac:dyDescent="0.3">
      <c r="D875" s="5"/>
    </row>
    <row r="876" spans="4:4" x14ac:dyDescent="0.3">
      <c r="D876" s="5"/>
    </row>
    <row r="877" spans="4:4" x14ac:dyDescent="0.3">
      <c r="D877" s="5"/>
    </row>
    <row r="878" spans="4:4" x14ac:dyDescent="0.3">
      <c r="D878" s="5"/>
    </row>
    <row r="879" spans="4:4" x14ac:dyDescent="0.3">
      <c r="D879" s="5"/>
    </row>
    <row r="880" spans="4:4" x14ac:dyDescent="0.3">
      <c r="D880" s="5"/>
    </row>
    <row r="881" spans="4:4" x14ac:dyDescent="0.3">
      <c r="D881" s="5"/>
    </row>
    <row r="882" spans="4:4" x14ac:dyDescent="0.3">
      <c r="D882" s="5"/>
    </row>
    <row r="883" spans="4:4" x14ac:dyDescent="0.3">
      <c r="D883" s="5"/>
    </row>
    <row r="884" spans="4:4" x14ac:dyDescent="0.3">
      <c r="D884" s="5"/>
    </row>
    <row r="885" spans="4:4" x14ac:dyDescent="0.3">
      <c r="D885" s="5"/>
    </row>
    <row r="886" spans="4:4" x14ac:dyDescent="0.3">
      <c r="D886" s="5"/>
    </row>
    <row r="887" spans="4:4" x14ac:dyDescent="0.3">
      <c r="D887" s="5"/>
    </row>
    <row r="888" spans="4:4" x14ac:dyDescent="0.3">
      <c r="D888" s="5"/>
    </row>
    <row r="889" spans="4:4" x14ac:dyDescent="0.3">
      <c r="D889" s="5"/>
    </row>
    <row r="890" spans="4:4" x14ac:dyDescent="0.3">
      <c r="D890" s="5"/>
    </row>
    <row r="891" spans="4:4" x14ac:dyDescent="0.3">
      <c r="D891" s="5"/>
    </row>
    <row r="892" spans="4:4" x14ac:dyDescent="0.3">
      <c r="D892" s="5"/>
    </row>
    <row r="893" spans="4:4" x14ac:dyDescent="0.3">
      <c r="D893" s="5"/>
    </row>
    <row r="894" spans="4:4" x14ac:dyDescent="0.3">
      <c r="D894" s="5"/>
    </row>
    <row r="895" spans="4:4" x14ac:dyDescent="0.3">
      <c r="D895" s="5"/>
    </row>
    <row r="896" spans="4:4" x14ac:dyDescent="0.3">
      <c r="D896" s="5"/>
    </row>
    <row r="897" spans="4:4" x14ac:dyDescent="0.3">
      <c r="D897" s="5"/>
    </row>
    <row r="898" spans="4:4" x14ac:dyDescent="0.3">
      <c r="D898" s="5"/>
    </row>
    <row r="899" spans="4:4" x14ac:dyDescent="0.3">
      <c r="D899" s="5"/>
    </row>
    <row r="900" spans="4:4" x14ac:dyDescent="0.3">
      <c r="D900" s="5"/>
    </row>
    <row r="901" spans="4:4" x14ac:dyDescent="0.3">
      <c r="D901" s="5"/>
    </row>
    <row r="902" spans="4:4" x14ac:dyDescent="0.3">
      <c r="D902" s="5"/>
    </row>
    <row r="903" spans="4:4" x14ac:dyDescent="0.3">
      <c r="D903" s="5"/>
    </row>
    <row r="904" spans="4:4" x14ac:dyDescent="0.3">
      <c r="D904" s="5"/>
    </row>
    <row r="905" spans="4:4" x14ac:dyDescent="0.3">
      <c r="D905" s="5"/>
    </row>
    <row r="906" spans="4:4" x14ac:dyDescent="0.3">
      <c r="D906" s="5"/>
    </row>
    <row r="907" spans="4:4" x14ac:dyDescent="0.3">
      <c r="D907" s="5"/>
    </row>
    <row r="908" spans="4:4" x14ac:dyDescent="0.3">
      <c r="D908" s="5"/>
    </row>
    <row r="909" spans="4:4" x14ac:dyDescent="0.3">
      <c r="D909" s="5"/>
    </row>
    <row r="910" spans="4:4" x14ac:dyDescent="0.3">
      <c r="D910" s="5"/>
    </row>
    <row r="911" spans="4:4" x14ac:dyDescent="0.3">
      <c r="D911" s="5"/>
    </row>
    <row r="912" spans="4:4" x14ac:dyDescent="0.3">
      <c r="D912" s="5"/>
    </row>
    <row r="913" spans="4:4" x14ac:dyDescent="0.3">
      <c r="D913" s="5"/>
    </row>
    <row r="914" spans="4:4" x14ac:dyDescent="0.3">
      <c r="D914" s="5"/>
    </row>
    <row r="915" spans="4:4" x14ac:dyDescent="0.3">
      <c r="D915" s="5"/>
    </row>
    <row r="916" spans="4:4" x14ac:dyDescent="0.3">
      <c r="D916" s="5"/>
    </row>
    <row r="917" spans="4:4" x14ac:dyDescent="0.3">
      <c r="D917" s="5"/>
    </row>
    <row r="918" spans="4:4" x14ac:dyDescent="0.3">
      <c r="D918" s="5"/>
    </row>
    <row r="919" spans="4:4" x14ac:dyDescent="0.3">
      <c r="D919" s="5"/>
    </row>
    <row r="920" spans="4:4" x14ac:dyDescent="0.3">
      <c r="D920" s="5"/>
    </row>
    <row r="921" spans="4:4" x14ac:dyDescent="0.3">
      <c r="D921" s="5"/>
    </row>
    <row r="922" spans="4:4" x14ac:dyDescent="0.3">
      <c r="D922" s="5"/>
    </row>
    <row r="923" spans="4:4" x14ac:dyDescent="0.3">
      <c r="D923" s="5"/>
    </row>
    <row r="924" spans="4:4" x14ac:dyDescent="0.3">
      <c r="D924" s="5"/>
    </row>
    <row r="925" spans="4:4" x14ac:dyDescent="0.3">
      <c r="D925" s="5"/>
    </row>
    <row r="926" spans="4:4" x14ac:dyDescent="0.3">
      <c r="D926" s="5"/>
    </row>
    <row r="927" spans="4:4" x14ac:dyDescent="0.3">
      <c r="D927" s="5"/>
    </row>
    <row r="928" spans="4:4" x14ac:dyDescent="0.3">
      <c r="D928" s="5"/>
    </row>
    <row r="929" spans="4:4" x14ac:dyDescent="0.3">
      <c r="D929" s="5"/>
    </row>
    <row r="930" spans="4:4" x14ac:dyDescent="0.3">
      <c r="D930" s="5"/>
    </row>
    <row r="931" spans="4:4" x14ac:dyDescent="0.3">
      <c r="D931" s="5"/>
    </row>
    <row r="932" spans="4:4" x14ac:dyDescent="0.3">
      <c r="D932" s="5"/>
    </row>
    <row r="933" spans="4:4" x14ac:dyDescent="0.3">
      <c r="D933" s="5"/>
    </row>
    <row r="934" spans="4:4" x14ac:dyDescent="0.3">
      <c r="D934" s="5"/>
    </row>
    <row r="935" spans="4:4" x14ac:dyDescent="0.3">
      <c r="D935" s="5"/>
    </row>
    <row r="936" spans="4:4" x14ac:dyDescent="0.3">
      <c r="D936" s="5"/>
    </row>
    <row r="937" spans="4:4" x14ac:dyDescent="0.3">
      <c r="D937" s="5"/>
    </row>
    <row r="938" spans="4:4" x14ac:dyDescent="0.3">
      <c r="D938" s="5"/>
    </row>
    <row r="939" spans="4:4" x14ac:dyDescent="0.3">
      <c r="D939" s="5"/>
    </row>
    <row r="940" spans="4:4" x14ac:dyDescent="0.3">
      <c r="D940" s="5"/>
    </row>
    <row r="941" spans="4:4" x14ac:dyDescent="0.3">
      <c r="D941" s="5"/>
    </row>
    <row r="942" spans="4:4" x14ac:dyDescent="0.3">
      <c r="D942" s="5"/>
    </row>
    <row r="943" spans="4:4" x14ac:dyDescent="0.3">
      <c r="D943" s="5"/>
    </row>
    <row r="944" spans="4:4" x14ac:dyDescent="0.3">
      <c r="D944" s="5"/>
    </row>
    <row r="945" spans="4:4" x14ac:dyDescent="0.3">
      <c r="D945" s="5"/>
    </row>
    <row r="946" spans="4:4" x14ac:dyDescent="0.3">
      <c r="D946" s="5"/>
    </row>
    <row r="947" spans="4:4" x14ac:dyDescent="0.3">
      <c r="D947" s="5"/>
    </row>
    <row r="948" spans="4:4" x14ac:dyDescent="0.3">
      <c r="D948" s="5"/>
    </row>
    <row r="949" spans="4:4" x14ac:dyDescent="0.3">
      <c r="D949" s="5"/>
    </row>
    <row r="950" spans="4:4" x14ac:dyDescent="0.3">
      <c r="D950" s="5"/>
    </row>
    <row r="951" spans="4:4" x14ac:dyDescent="0.3">
      <c r="D951" s="5"/>
    </row>
    <row r="952" spans="4:4" x14ac:dyDescent="0.3">
      <c r="D952" s="5"/>
    </row>
    <row r="953" spans="4:4" x14ac:dyDescent="0.3">
      <c r="D953" s="5"/>
    </row>
    <row r="954" spans="4:4" x14ac:dyDescent="0.3">
      <c r="D954" s="5"/>
    </row>
    <row r="955" spans="4:4" x14ac:dyDescent="0.3">
      <c r="D955" s="5"/>
    </row>
    <row r="956" spans="4:4" x14ac:dyDescent="0.3">
      <c r="D956" s="5"/>
    </row>
    <row r="957" spans="4:4" x14ac:dyDescent="0.3">
      <c r="D957" s="5"/>
    </row>
    <row r="958" spans="4:4" x14ac:dyDescent="0.3">
      <c r="D958" s="5"/>
    </row>
    <row r="959" spans="4:4" x14ac:dyDescent="0.3">
      <c r="D959" s="5"/>
    </row>
    <row r="960" spans="4:4" x14ac:dyDescent="0.3">
      <c r="D960" s="5"/>
    </row>
    <row r="961" spans="4:4" x14ac:dyDescent="0.3">
      <c r="D961" s="5"/>
    </row>
    <row r="962" spans="4:4" x14ac:dyDescent="0.3">
      <c r="D962" s="5"/>
    </row>
    <row r="963" spans="4:4" x14ac:dyDescent="0.3">
      <c r="D963" s="5"/>
    </row>
    <row r="964" spans="4:4" x14ac:dyDescent="0.3">
      <c r="D964" s="5"/>
    </row>
    <row r="965" spans="4:4" x14ac:dyDescent="0.3">
      <c r="D965" s="5"/>
    </row>
    <row r="966" spans="4:4" x14ac:dyDescent="0.3">
      <c r="D966" s="5"/>
    </row>
    <row r="967" spans="4:4" x14ac:dyDescent="0.3">
      <c r="D967" s="5"/>
    </row>
    <row r="968" spans="4:4" x14ac:dyDescent="0.3">
      <c r="D968" s="5"/>
    </row>
    <row r="969" spans="4:4" x14ac:dyDescent="0.3">
      <c r="D969" s="5"/>
    </row>
    <row r="970" spans="4:4" x14ac:dyDescent="0.3">
      <c r="D970" s="5"/>
    </row>
    <row r="971" spans="4:4" x14ac:dyDescent="0.3">
      <c r="D971" s="5"/>
    </row>
    <row r="972" spans="4:4" x14ac:dyDescent="0.3">
      <c r="D972" s="5"/>
    </row>
    <row r="973" spans="4:4" x14ac:dyDescent="0.3">
      <c r="D973" s="5"/>
    </row>
    <row r="974" spans="4:4" x14ac:dyDescent="0.3">
      <c r="D974" s="5"/>
    </row>
    <row r="975" spans="4:4" x14ac:dyDescent="0.3">
      <c r="D975" s="5"/>
    </row>
    <row r="976" spans="4:4" x14ac:dyDescent="0.3">
      <c r="D976" s="5"/>
    </row>
    <row r="977" spans="4:4" x14ac:dyDescent="0.3">
      <c r="D977" s="5"/>
    </row>
    <row r="978" spans="4:4" x14ac:dyDescent="0.3">
      <c r="D978" s="5"/>
    </row>
    <row r="979" spans="4:4" x14ac:dyDescent="0.3">
      <c r="D979" s="5"/>
    </row>
    <row r="980" spans="4:4" x14ac:dyDescent="0.3">
      <c r="D980" s="5"/>
    </row>
    <row r="981" spans="4:4" x14ac:dyDescent="0.3">
      <c r="D981" s="5"/>
    </row>
    <row r="982" spans="4:4" x14ac:dyDescent="0.3">
      <c r="D982" s="5"/>
    </row>
    <row r="983" spans="4:4" x14ac:dyDescent="0.3">
      <c r="D983" s="5"/>
    </row>
    <row r="984" spans="4:4" x14ac:dyDescent="0.3">
      <c r="D984" s="5"/>
    </row>
    <row r="985" spans="4:4" x14ac:dyDescent="0.3">
      <c r="D985" s="5"/>
    </row>
    <row r="986" spans="4:4" x14ac:dyDescent="0.3">
      <c r="D986" s="5"/>
    </row>
    <row r="987" spans="4:4" x14ac:dyDescent="0.3">
      <c r="D987" s="5"/>
    </row>
    <row r="988" spans="4:4" x14ac:dyDescent="0.3">
      <c r="D988" s="5"/>
    </row>
    <row r="989" spans="4:4" x14ac:dyDescent="0.3">
      <c r="D989" s="5"/>
    </row>
    <row r="990" spans="4:4" x14ac:dyDescent="0.3">
      <c r="D990" s="5"/>
    </row>
    <row r="991" spans="4:4" x14ac:dyDescent="0.3">
      <c r="D991" s="5"/>
    </row>
    <row r="992" spans="4:4" x14ac:dyDescent="0.3">
      <c r="D992" s="5"/>
    </row>
    <row r="993" spans="4:4" x14ac:dyDescent="0.3">
      <c r="D993" s="5"/>
    </row>
    <row r="994" spans="4:4" x14ac:dyDescent="0.3">
      <c r="D994" s="5"/>
    </row>
    <row r="995" spans="4:4" x14ac:dyDescent="0.3">
      <c r="D995" s="5"/>
    </row>
    <row r="996" spans="4:4" x14ac:dyDescent="0.3">
      <c r="D996" s="5"/>
    </row>
    <row r="997" spans="4:4" x14ac:dyDescent="0.3">
      <c r="D997" s="5"/>
    </row>
    <row r="998" spans="4:4" x14ac:dyDescent="0.3">
      <c r="D998" s="5"/>
    </row>
    <row r="999" spans="4:4" x14ac:dyDescent="0.3">
      <c r="D999" s="5"/>
    </row>
    <row r="1000" spans="4:4" x14ac:dyDescent="0.3">
      <c r="D1000" s="5"/>
    </row>
    <row r="1001" spans="4:4" x14ac:dyDescent="0.3">
      <c r="D1001" s="5"/>
    </row>
    <row r="1002" spans="4:4" x14ac:dyDescent="0.3">
      <c r="D1002" s="5"/>
    </row>
    <row r="1003" spans="4:4" x14ac:dyDescent="0.3">
      <c r="D1003" s="5"/>
    </row>
    <row r="1004" spans="4:4" x14ac:dyDescent="0.3">
      <c r="D1004" s="5"/>
    </row>
    <row r="1005" spans="4:4" x14ac:dyDescent="0.3">
      <c r="D1005" s="5"/>
    </row>
    <row r="1006" spans="4:4" x14ac:dyDescent="0.3">
      <c r="D1006" s="5"/>
    </row>
    <row r="1007" spans="4:4" x14ac:dyDescent="0.3">
      <c r="D1007" s="5"/>
    </row>
    <row r="1008" spans="4:4" x14ac:dyDescent="0.3">
      <c r="D1008" s="5"/>
    </row>
    <row r="1009" spans="4:4" x14ac:dyDescent="0.3">
      <c r="D1009" s="5"/>
    </row>
    <row r="1010" spans="4:4" x14ac:dyDescent="0.3">
      <c r="D1010" s="5"/>
    </row>
    <row r="1011" spans="4:4" x14ac:dyDescent="0.3">
      <c r="D1011" s="5"/>
    </row>
    <row r="1012" spans="4:4" x14ac:dyDescent="0.3">
      <c r="D1012" s="5"/>
    </row>
    <row r="1013" spans="4:4" x14ac:dyDescent="0.3">
      <c r="D1013" s="5"/>
    </row>
    <row r="1014" spans="4:4" x14ac:dyDescent="0.3">
      <c r="D1014" s="5"/>
    </row>
    <row r="1015" spans="4:4" x14ac:dyDescent="0.3">
      <c r="D1015" s="5"/>
    </row>
    <row r="1016" spans="4:4" x14ac:dyDescent="0.3">
      <c r="D1016" s="5"/>
    </row>
    <row r="1017" spans="4:4" x14ac:dyDescent="0.3">
      <c r="D1017" s="5"/>
    </row>
    <row r="1018" spans="4:4" x14ac:dyDescent="0.3">
      <c r="D1018" s="5"/>
    </row>
    <row r="1019" spans="4:4" x14ac:dyDescent="0.3">
      <c r="D1019" s="5"/>
    </row>
    <row r="1020" spans="4:4" x14ac:dyDescent="0.3">
      <c r="D1020" s="5"/>
    </row>
    <row r="1021" spans="4:4" x14ac:dyDescent="0.3">
      <c r="D1021" s="5"/>
    </row>
    <row r="1022" spans="4:4" x14ac:dyDescent="0.3">
      <c r="D1022" s="5"/>
    </row>
    <row r="1023" spans="4:4" x14ac:dyDescent="0.3">
      <c r="D1023" s="5"/>
    </row>
    <row r="1024" spans="4:4" x14ac:dyDescent="0.3">
      <c r="D1024" s="5"/>
    </row>
    <row r="1025" spans="4:4" x14ac:dyDescent="0.3">
      <c r="D1025" s="5"/>
    </row>
    <row r="1026" spans="4:4" x14ac:dyDescent="0.3">
      <c r="D1026" s="5"/>
    </row>
    <row r="1027" spans="4:4" x14ac:dyDescent="0.3">
      <c r="D1027" s="5"/>
    </row>
    <row r="1028" spans="4:4" x14ac:dyDescent="0.3">
      <c r="D1028" s="5"/>
    </row>
    <row r="1029" spans="4:4" x14ac:dyDescent="0.3">
      <c r="D1029" s="5"/>
    </row>
    <row r="1030" spans="4:4" x14ac:dyDescent="0.3">
      <c r="D1030" s="5"/>
    </row>
    <row r="1031" spans="4:4" x14ac:dyDescent="0.3">
      <c r="D1031" s="5"/>
    </row>
    <row r="1032" spans="4:4" x14ac:dyDescent="0.3">
      <c r="D1032" s="5"/>
    </row>
    <row r="1033" spans="4:4" x14ac:dyDescent="0.3">
      <c r="D1033" s="5"/>
    </row>
    <row r="1034" spans="4:4" x14ac:dyDescent="0.3">
      <c r="D1034" s="5"/>
    </row>
    <row r="1035" spans="4:4" x14ac:dyDescent="0.3">
      <c r="D1035" s="5"/>
    </row>
    <row r="1036" spans="4:4" x14ac:dyDescent="0.3">
      <c r="D1036" s="5"/>
    </row>
    <row r="1037" spans="4:4" x14ac:dyDescent="0.3">
      <c r="D1037" s="5"/>
    </row>
    <row r="1038" spans="4:4" x14ac:dyDescent="0.3">
      <c r="D1038" s="5"/>
    </row>
    <row r="1039" spans="4:4" x14ac:dyDescent="0.3">
      <c r="D1039" s="5"/>
    </row>
    <row r="1040" spans="4:4" x14ac:dyDescent="0.3">
      <c r="D1040" s="5"/>
    </row>
    <row r="1041" spans="4:4" x14ac:dyDescent="0.3">
      <c r="D1041" s="5"/>
    </row>
    <row r="1042" spans="4:4" x14ac:dyDescent="0.3">
      <c r="D1042" s="5"/>
    </row>
    <row r="1043" spans="4:4" x14ac:dyDescent="0.3">
      <c r="D1043" s="5"/>
    </row>
    <row r="1044" spans="4:4" x14ac:dyDescent="0.3">
      <c r="D1044" s="5"/>
    </row>
    <row r="1045" spans="4:4" x14ac:dyDescent="0.3">
      <c r="D1045" s="5"/>
    </row>
    <row r="1046" spans="4:4" x14ac:dyDescent="0.3">
      <c r="D1046" s="5"/>
    </row>
    <row r="1047" spans="4:4" x14ac:dyDescent="0.3">
      <c r="D1047" s="5"/>
    </row>
    <row r="1048" spans="4:4" x14ac:dyDescent="0.3">
      <c r="D1048" s="5"/>
    </row>
    <row r="1049" spans="4:4" x14ac:dyDescent="0.3">
      <c r="D1049" s="5"/>
    </row>
    <row r="1050" spans="4:4" x14ac:dyDescent="0.3">
      <c r="D1050" s="5"/>
    </row>
    <row r="1051" spans="4:4" x14ac:dyDescent="0.3">
      <c r="D1051" s="5"/>
    </row>
    <row r="1052" spans="4:4" x14ac:dyDescent="0.3">
      <c r="D1052" s="5"/>
    </row>
    <row r="1053" spans="4:4" x14ac:dyDescent="0.3">
      <c r="D1053" s="5"/>
    </row>
    <row r="1054" spans="4:4" x14ac:dyDescent="0.3">
      <c r="D1054" s="5"/>
    </row>
    <row r="1055" spans="4:4" x14ac:dyDescent="0.3">
      <c r="D1055" s="5"/>
    </row>
    <row r="1056" spans="4:4" x14ac:dyDescent="0.3">
      <c r="D1056" s="5"/>
    </row>
    <row r="1057" spans="4:4" x14ac:dyDescent="0.3">
      <c r="D1057" s="5"/>
    </row>
    <row r="1058" spans="4:4" x14ac:dyDescent="0.3">
      <c r="D1058" s="5"/>
    </row>
    <row r="1059" spans="4:4" x14ac:dyDescent="0.3">
      <c r="D1059" s="5"/>
    </row>
    <row r="1060" spans="4:4" x14ac:dyDescent="0.3">
      <c r="D1060" s="5"/>
    </row>
    <row r="1061" spans="4:4" x14ac:dyDescent="0.3">
      <c r="D1061" s="5"/>
    </row>
    <row r="1062" spans="4:4" x14ac:dyDescent="0.3">
      <c r="D1062" s="5"/>
    </row>
    <row r="1063" spans="4:4" x14ac:dyDescent="0.3">
      <c r="D1063" s="5"/>
    </row>
    <row r="1064" spans="4:4" x14ac:dyDescent="0.3">
      <c r="D1064" s="5"/>
    </row>
    <row r="1065" spans="4:4" x14ac:dyDescent="0.3">
      <c r="D1065" s="5"/>
    </row>
    <row r="1066" spans="4:4" x14ac:dyDescent="0.3">
      <c r="D1066" s="5"/>
    </row>
    <row r="1067" spans="4:4" x14ac:dyDescent="0.3">
      <c r="D1067" s="5"/>
    </row>
    <row r="1068" spans="4:4" x14ac:dyDescent="0.3">
      <c r="D1068" s="5"/>
    </row>
    <row r="1069" spans="4:4" x14ac:dyDescent="0.3">
      <c r="D1069" s="5"/>
    </row>
    <row r="1070" spans="4:4" x14ac:dyDescent="0.3">
      <c r="D1070" s="5"/>
    </row>
    <row r="1071" spans="4:4" x14ac:dyDescent="0.3">
      <c r="D1071" s="5"/>
    </row>
    <row r="1072" spans="4:4" x14ac:dyDescent="0.3">
      <c r="D1072" s="5"/>
    </row>
    <row r="1073" spans="4:4" x14ac:dyDescent="0.3">
      <c r="D1073" s="5"/>
    </row>
    <row r="1074" spans="4:4" x14ac:dyDescent="0.3">
      <c r="D1074" s="5"/>
    </row>
    <row r="1075" spans="4:4" x14ac:dyDescent="0.3">
      <c r="D1075" s="5"/>
    </row>
    <row r="1076" spans="4:4" x14ac:dyDescent="0.3">
      <c r="D1076" s="5"/>
    </row>
    <row r="1077" spans="4:4" x14ac:dyDescent="0.3">
      <c r="D1077" s="5"/>
    </row>
    <row r="1078" spans="4:4" x14ac:dyDescent="0.3">
      <c r="D1078" s="5"/>
    </row>
    <row r="1079" spans="4:4" x14ac:dyDescent="0.3">
      <c r="D1079" s="5"/>
    </row>
    <row r="1080" spans="4:4" x14ac:dyDescent="0.3">
      <c r="D1080" s="5"/>
    </row>
    <row r="1081" spans="4:4" x14ac:dyDescent="0.3">
      <c r="D1081" s="5"/>
    </row>
    <row r="1082" spans="4:4" x14ac:dyDescent="0.3">
      <c r="D1082" s="5"/>
    </row>
    <row r="1083" spans="4:4" x14ac:dyDescent="0.3">
      <c r="D1083" s="5"/>
    </row>
    <row r="1084" spans="4:4" x14ac:dyDescent="0.3">
      <c r="D1084" s="5"/>
    </row>
    <row r="1085" spans="4:4" x14ac:dyDescent="0.3">
      <c r="D1085" s="5"/>
    </row>
    <row r="1086" spans="4:4" x14ac:dyDescent="0.3">
      <c r="D1086" s="5"/>
    </row>
    <row r="1087" spans="4:4" x14ac:dyDescent="0.3">
      <c r="D1087" s="5"/>
    </row>
    <row r="1088" spans="4:4" x14ac:dyDescent="0.3">
      <c r="D1088" s="5"/>
    </row>
    <row r="1089" spans="4:4" x14ac:dyDescent="0.3">
      <c r="D1089" s="5"/>
    </row>
    <row r="1090" spans="4:4" x14ac:dyDescent="0.3">
      <c r="D1090" s="5"/>
    </row>
    <row r="1091" spans="4:4" x14ac:dyDescent="0.3">
      <c r="D1091" s="5"/>
    </row>
    <row r="1092" spans="4:4" x14ac:dyDescent="0.3">
      <c r="D1092" s="5"/>
    </row>
    <row r="1093" spans="4:4" x14ac:dyDescent="0.3">
      <c r="D1093" s="5"/>
    </row>
    <row r="1094" spans="4:4" x14ac:dyDescent="0.3">
      <c r="D1094" s="5"/>
    </row>
    <row r="1095" spans="4:4" x14ac:dyDescent="0.3">
      <c r="D1095" s="5"/>
    </row>
    <row r="1096" spans="4:4" x14ac:dyDescent="0.3">
      <c r="D1096" s="5"/>
    </row>
    <row r="1097" spans="4:4" x14ac:dyDescent="0.3">
      <c r="D1097" s="5"/>
    </row>
    <row r="1098" spans="4:4" x14ac:dyDescent="0.3">
      <c r="D1098" s="5"/>
    </row>
    <row r="1099" spans="4:4" x14ac:dyDescent="0.3">
      <c r="D1099" s="5"/>
    </row>
    <row r="1100" spans="4:4" x14ac:dyDescent="0.3">
      <c r="D1100" s="5"/>
    </row>
    <row r="1101" spans="4:4" x14ac:dyDescent="0.3">
      <c r="D1101" s="5"/>
    </row>
    <row r="1102" spans="4:4" x14ac:dyDescent="0.3">
      <c r="D1102" s="5"/>
    </row>
    <row r="1103" spans="4:4" x14ac:dyDescent="0.3">
      <c r="D1103" s="5"/>
    </row>
    <row r="1104" spans="4:4" x14ac:dyDescent="0.3">
      <c r="D1104" s="5"/>
    </row>
    <row r="1105" spans="4:4" x14ac:dyDescent="0.3">
      <c r="D1105" s="5"/>
    </row>
    <row r="1106" spans="4:4" x14ac:dyDescent="0.3">
      <c r="D1106" s="5"/>
    </row>
    <row r="1107" spans="4:4" x14ac:dyDescent="0.3">
      <c r="D1107" s="5"/>
    </row>
    <row r="1108" spans="4:4" x14ac:dyDescent="0.3">
      <c r="D1108" s="5"/>
    </row>
    <row r="1109" spans="4:4" x14ac:dyDescent="0.3">
      <c r="D1109" s="5"/>
    </row>
    <row r="1110" spans="4:4" x14ac:dyDescent="0.3">
      <c r="D1110" s="5"/>
    </row>
    <row r="1111" spans="4:4" x14ac:dyDescent="0.3">
      <c r="D1111" s="5"/>
    </row>
    <row r="1112" spans="4:4" x14ac:dyDescent="0.3">
      <c r="D1112" s="5"/>
    </row>
    <row r="1113" spans="4:4" x14ac:dyDescent="0.3">
      <c r="D1113" s="5"/>
    </row>
    <row r="1114" spans="4:4" x14ac:dyDescent="0.3">
      <c r="D1114" s="5"/>
    </row>
    <row r="1115" spans="4:4" x14ac:dyDescent="0.3">
      <c r="D1115" s="5"/>
    </row>
    <row r="1116" spans="4:4" x14ac:dyDescent="0.3">
      <c r="D1116" s="5"/>
    </row>
    <row r="1117" spans="4:4" x14ac:dyDescent="0.3">
      <c r="D1117" s="5"/>
    </row>
    <row r="1118" spans="4:4" x14ac:dyDescent="0.3">
      <c r="D1118" s="5"/>
    </row>
    <row r="1119" spans="4:4" x14ac:dyDescent="0.3">
      <c r="D1119" s="5"/>
    </row>
    <row r="1120" spans="4:4" x14ac:dyDescent="0.3">
      <c r="D1120" s="5"/>
    </row>
    <row r="1121" spans="4:4" x14ac:dyDescent="0.3">
      <c r="D1121" s="5"/>
    </row>
    <row r="1122" spans="4:4" x14ac:dyDescent="0.3">
      <c r="D1122" s="5"/>
    </row>
    <row r="1123" spans="4:4" x14ac:dyDescent="0.3">
      <c r="D1123" s="5"/>
    </row>
    <row r="1124" spans="4:4" x14ac:dyDescent="0.3">
      <c r="D1124" s="5"/>
    </row>
    <row r="1125" spans="4:4" x14ac:dyDescent="0.3">
      <c r="D1125" s="5"/>
    </row>
    <row r="1126" spans="4:4" x14ac:dyDescent="0.3">
      <c r="D1126" s="5"/>
    </row>
    <row r="1127" spans="4:4" x14ac:dyDescent="0.3">
      <c r="D1127" s="5"/>
    </row>
    <row r="1128" spans="4:4" x14ac:dyDescent="0.3">
      <c r="D1128" s="5"/>
    </row>
    <row r="1129" spans="4:4" x14ac:dyDescent="0.3">
      <c r="D1129" s="5"/>
    </row>
    <row r="1130" spans="4:4" x14ac:dyDescent="0.3">
      <c r="D1130" s="5"/>
    </row>
    <row r="1131" spans="4:4" x14ac:dyDescent="0.3">
      <c r="D1131" s="5"/>
    </row>
    <row r="1132" spans="4:4" x14ac:dyDescent="0.3">
      <c r="D1132" s="5"/>
    </row>
    <row r="1133" spans="4:4" x14ac:dyDescent="0.3">
      <c r="D1133" s="5"/>
    </row>
    <row r="1134" spans="4:4" x14ac:dyDescent="0.3">
      <c r="D1134" s="5"/>
    </row>
    <row r="1135" spans="4:4" x14ac:dyDescent="0.3">
      <c r="D1135" s="5"/>
    </row>
    <row r="1136" spans="4:4" x14ac:dyDescent="0.3">
      <c r="D1136" s="5"/>
    </row>
    <row r="1137" spans="4:4" x14ac:dyDescent="0.3">
      <c r="D1137" s="5"/>
    </row>
    <row r="1138" spans="4:4" x14ac:dyDescent="0.3">
      <c r="D1138" s="5"/>
    </row>
    <row r="1139" spans="4:4" x14ac:dyDescent="0.3">
      <c r="D1139" s="5"/>
    </row>
    <row r="1140" spans="4:4" x14ac:dyDescent="0.3">
      <c r="D1140" s="5"/>
    </row>
    <row r="1141" spans="4:4" x14ac:dyDescent="0.3">
      <c r="D1141" s="5"/>
    </row>
    <row r="1142" spans="4:4" x14ac:dyDescent="0.3">
      <c r="D1142" s="5"/>
    </row>
    <row r="1143" spans="4:4" x14ac:dyDescent="0.3">
      <c r="D1143" s="5"/>
    </row>
    <row r="1144" spans="4:4" x14ac:dyDescent="0.3">
      <c r="D1144" s="5"/>
    </row>
    <row r="1145" spans="4:4" x14ac:dyDescent="0.3">
      <c r="D1145" s="5"/>
    </row>
    <row r="1146" spans="4:4" x14ac:dyDescent="0.3">
      <c r="D1146" s="5"/>
    </row>
    <row r="1147" spans="4:4" x14ac:dyDescent="0.3">
      <c r="D1147" s="5"/>
    </row>
    <row r="1148" spans="4:4" x14ac:dyDescent="0.3">
      <c r="D1148" s="5"/>
    </row>
    <row r="1149" spans="4:4" x14ac:dyDescent="0.3">
      <c r="D1149" s="5"/>
    </row>
    <row r="1150" spans="4:4" x14ac:dyDescent="0.3">
      <c r="D1150" s="5"/>
    </row>
    <row r="1151" spans="4:4" x14ac:dyDescent="0.3">
      <c r="D1151" s="5"/>
    </row>
    <row r="1152" spans="4:4" x14ac:dyDescent="0.3">
      <c r="D1152" s="5"/>
    </row>
    <row r="1153" spans="4:4" x14ac:dyDescent="0.3">
      <c r="D1153" s="5"/>
    </row>
    <row r="1154" spans="4:4" x14ac:dyDescent="0.3">
      <c r="D1154" s="5"/>
    </row>
    <row r="1155" spans="4:4" x14ac:dyDescent="0.3">
      <c r="D1155" s="5"/>
    </row>
    <row r="1156" spans="4:4" x14ac:dyDescent="0.3">
      <c r="D1156" s="5"/>
    </row>
    <row r="1157" spans="4:4" x14ac:dyDescent="0.3">
      <c r="D1157" s="5"/>
    </row>
    <row r="1158" spans="4:4" x14ac:dyDescent="0.3">
      <c r="D1158" s="5"/>
    </row>
    <row r="1159" spans="4:4" x14ac:dyDescent="0.3">
      <c r="D1159" s="5"/>
    </row>
    <row r="1160" spans="4:4" x14ac:dyDescent="0.3">
      <c r="D1160" s="5"/>
    </row>
    <row r="1161" spans="4:4" x14ac:dyDescent="0.3">
      <c r="D1161" s="5"/>
    </row>
    <row r="1162" spans="4:4" x14ac:dyDescent="0.3">
      <c r="D1162" s="5"/>
    </row>
    <row r="1163" spans="4:4" x14ac:dyDescent="0.3">
      <c r="D1163" s="5"/>
    </row>
    <row r="1164" spans="4:4" x14ac:dyDescent="0.3">
      <c r="D1164" s="5"/>
    </row>
    <row r="1165" spans="4:4" x14ac:dyDescent="0.3">
      <c r="D1165" s="5"/>
    </row>
    <row r="1166" spans="4:4" x14ac:dyDescent="0.3">
      <c r="D1166" s="5"/>
    </row>
    <row r="1167" spans="4:4" x14ac:dyDescent="0.3">
      <c r="D1167" s="5"/>
    </row>
    <row r="1168" spans="4:4" x14ac:dyDescent="0.3">
      <c r="D1168" s="5"/>
    </row>
    <row r="1169" spans="4:4" x14ac:dyDescent="0.3">
      <c r="D1169" s="5"/>
    </row>
    <row r="1170" spans="4:4" x14ac:dyDescent="0.3">
      <c r="D1170" s="5"/>
    </row>
    <row r="1171" spans="4:4" x14ac:dyDescent="0.3">
      <c r="D1171" s="5"/>
    </row>
    <row r="1172" spans="4:4" x14ac:dyDescent="0.3">
      <c r="D1172" s="5"/>
    </row>
    <row r="1173" spans="4:4" x14ac:dyDescent="0.3">
      <c r="D1173" s="5"/>
    </row>
    <row r="1174" spans="4:4" x14ac:dyDescent="0.3">
      <c r="D1174" s="5"/>
    </row>
    <row r="1175" spans="4:4" x14ac:dyDescent="0.3">
      <c r="D1175" s="5"/>
    </row>
    <row r="1176" spans="4:4" x14ac:dyDescent="0.3">
      <c r="D1176" s="5"/>
    </row>
    <row r="1177" spans="4:4" x14ac:dyDescent="0.3">
      <c r="D1177" s="5"/>
    </row>
    <row r="1178" spans="4:4" x14ac:dyDescent="0.3">
      <c r="D1178" s="5"/>
    </row>
    <row r="1179" spans="4:4" x14ac:dyDescent="0.3">
      <c r="D1179" s="5"/>
    </row>
    <row r="1180" spans="4:4" x14ac:dyDescent="0.3">
      <c r="D1180" s="5"/>
    </row>
    <row r="1181" spans="4:4" x14ac:dyDescent="0.3">
      <c r="D1181" s="5"/>
    </row>
    <row r="1182" spans="4:4" x14ac:dyDescent="0.3">
      <c r="D1182" s="5"/>
    </row>
    <row r="1183" spans="4:4" x14ac:dyDescent="0.3">
      <c r="D1183" s="5"/>
    </row>
    <row r="1184" spans="4:4" x14ac:dyDescent="0.3">
      <c r="D1184" s="5"/>
    </row>
    <row r="1185" spans="4:4" x14ac:dyDescent="0.3">
      <c r="D1185" s="5"/>
    </row>
    <row r="1186" spans="4:4" x14ac:dyDescent="0.3">
      <c r="D1186" s="5"/>
    </row>
    <row r="1187" spans="4:4" x14ac:dyDescent="0.3">
      <c r="D1187" s="5"/>
    </row>
    <row r="1188" spans="4:4" x14ac:dyDescent="0.3">
      <c r="D1188" s="5"/>
    </row>
    <row r="1189" spans="4:4" x14ac:dyDescent="0.3">
      <c r="D1189" s="5"/>
    </row>
    <row r="1190" spans="4:4" x14ac:dyDescent="0.3">
      <c r="D1190" s="5"/>
    </row>
    <row r="1191" spans="4:4" x14ac:dyDescent="0.3">
      <c r="D1191" s="5"/>
    </row>
    <row r="1192" spans="4:4" x14ac:dyDescent="0.3">
      <c r="D1192" s="5"/>
    </row>
    <row r="1193" spans="4:4" x14ac:dyDescent="0.3">
      <c r="D1193" s="5"/>
    </row>
    <row r="1194" spans="4:4" x14ac:dyDescent="0.3">
      <c r="D1194" s="5"/>
    </row>
    <row r="1195" spans="4:4" x14ac:dyDescent="0.3">
      <c r="D1195" s="5"/>
    </row>
    <row r="1196" spans="4:4" x14ac:dyDescent="0.3">
      <c r="D1196" s="5"/>
    </row>
    <row r="1197" spans="4:4" x14ac:dyDescent="0.3">
      <c r="D1197" s="5"/>
    </row>
    <row r="1198" spans="4:4" x14ac:dyDescent="0.3">
      <c r="D1198" s="5"/>
    </row>
    <row r="1199" spans="4:4" x14ac:dyDescent="0.3">
      <c r="D1199" s="5"/>
    </row>
    <row r="1200" spans="4:4" x14ac:dyDescent="0.3">
      <c r="D1200" s="5"/>
    </row>
    <row r="1201" spans="4:4" x14ac:dyDescent="0.3">
      <c r="D1201" s="5"/>
    </row>
    <row r="1202" spans="4:4" x14ac:dyDescent="0.3">
      <c r="D1202" s="5"/>
    </row>
    <row r="1203" spans="4:4" x14ac:dyDescent="0.3">
      <c r="D1203" s="5"/>
    </row>
    <row r="1204" spans="4:4" x14ac:dyDescent="0.3">
      <c r="D1204" s="5"/>
    </row>
    <row r="1205" spans="4:4" x14ac:dyDescent="0.3">
      <c r="D1205" s="5"/>
    </row>
    <row r="1206" spans="4:4" x14ac:dyDescent="0.3">
      <c r="D1206" s="5"/>
    </row>
    <row r="1207" spans="4:4" x14ac:dyDescent="0.3">
      <c r="D1207" s="5"/>
    </row>
    <row r="1208" spans="4:4" x14ac:dyDescent="0.3">
      <c r="D1208" s="5"/>
    </row>
    <row r="1209" spans="4:4" x14ac:dyDescent="0.3">
      <c r="D1209" s="5"/>
    </row>
    <row r="1210" spans="4:4" x14ac:dyDescent="0.3">
      <c r="D1210" s="5"/>
    </row>
    <row r="1211" spans="4:4" x14ac:dyDescent="0.3">
      <c r="D1211" s="5"/>
    </row>
    <row r="1212" spans="4:4" x14ac:dyDescent="0.3">
      <c r="D1212" s="5"/>
    </row>
    <row r="1213" spans="4:4" x14ac:dyDescent="0.3">
      <c r="D1213" s="5"/>
    </row>
    <row r="1214" spans="4:4" x14ac:dyDescent="0.3">
      <c r="D1214" s="5"/>
    </row>
    <row r="1215" spans="4:4" x14ac:dyDescent="0.3">
      <c r="D1215" s="5"/>
    </row>
    <row r="1216" spans="4:4" x14ac:dyDescent="0.3">
      <c r="D1216" s="5"/>
    </row>
    <row r="1217" spans="4:4" x14ac:dyDescent="0.3">
      <c r="D1217" s="5"/>
    </row>
    <row r="1218" spans="4:4" x14ac:dyDescent="0.3">
      <c r="D1218" s="5"/>
    </row>
    <row r="1219" spans="4:4" x14ac:dyDescent="0.3">
      <c r="D1219" s="5"/>
    </row>
    <row r="1220" spans="4:4" x14ac:dyDescent="0.3">
      <c r="D1220" s="5"/>
    </row>
    <row r="1221" spans="4:4" x14ac:dyDescent="0.3">
      <c r="D1221" s="5"/>
    </row>
    <row r="1222" spans="4:4" x14ac:dyDescent="0.3">
      <c r="D1222" s="5"/>
    </row>
    <row r="1223" spans="4:4" x14ac:dyDescent="0.3">
      <c r="D1223" s="5"/>
    </row>
    <row r="1224" spans="4:4" x14ac:dyDescent="0.3">
      <c r="D1224" s="5"/>
    </row>
    <row r="1225" spans="4:4" x14ac:dyDescent="0.3">
      <c r="D1225" s="5"/>
    </row>
    <row r="1226" spans="4:4" x14ac:dyDescent="0.3">
      <c r="D1226" s="5"/>
    </row>
    <row r="1227" spans="4:4" x14ac:dyDescent="0.3">
      <c r="D1227" s="5"/>
    </row>
    <row r="1228" spans="4:4" x14ac:dyDescent="0.3">
      <c r="D1228" s="5"/>
    </row>
    <row r="1229" spans="4:4" x14ac:dyDescent="0.3">
      <c r="D1229" s="5"/>
    </row>
    <row r="1230" spans="4:4" x14ac:dyDescent="0.3">
      <c r="D1230" s="5"/>
    </row>
    <row r="1231" spans="4:4" x14ac:dyDescent="0.3">
      <c r="D1231" s="5"/>
    </row>
    <row r="1232" spans="4:4" x14ac:dyDescent="0.3">
      <c r="D1232" s="5"/>
    </row>
    <row r="1233" spans="4:4" x14ac:dyDescent="0.3">
      <c r="D1233" s="5"/>
    </row>
    <row r="1234" spans="4:4" x14ac:dyDescent="0.3">
      <c r="D1234" s="5"/>
    </row>
    <row r="1235" spans="4:4" x14ac:dyDescent="0.3">
      <c r="D1235" s="5"/>
    </row>
    <row r="1236" spans="4:4" x14ac:dyDescent="0.3">
      <c r="D1236" s="5"/>
    </row>
    <row r="1237" spans="4:4" x14ac:dyDescent="0.3">
      <c r="D1237" s="5"/>
    </row>
    <row r="1238" spans="4:4" x14ac:dyDescent="0.3">
      <c r="D1238" s="5"/>
    </row>
    <row r="1239" spans="4:4" x14ac:dyDescent="0.3">
      <c r="D1239" s="5"/>
    </row>
    <row r="1240" spans="4:4" x14ac:dyDescent="0.3">
      <c r="D1240" s="5"/>
    </row>
    <row r="1241" spans="4:4" x14ac:dyDescent="0.3">
      <c r="D1241" s="5"/>
    </row>
    <row r="1242" spans="4:4" x14ac:dyDescent="0.3">
      <c r="D1242" s="5"/>
    </row>
    <row r="1243" spans="4:4" x14ac:dyDescent="0.3">
      <c r="D1243" s="5"/>
    </row>
    <row r="1244" spans="4:4" x14ac:dyDescent="0.3">
      <c r="D1244" s="5"/>
    </row>
    <row r="1245" spans="4:4" x14ac:dyDescent="0.3">
      <c r="D1245" s="5"/>
    </row>
    <row r="1246" spans="4:4" x14ac:dyDescent="0.3">
      <c r="D1246" s="5"/>
    </row>
    <row r="1247" spans="4:4" x14ac:dyDescent="0.3">
      <c r="D1247" s="5"/>
    </row>
    <row r="1248" spans="4:4" x14ac:dyDescent="0.3">
      <c r="D1248" s="5"/>
    </row>
    <row r="1249" spans="4:4" x14ac:dyDescent="0.3">
      <c r="D1249" s="5"/>
    </row>
    <row r="1250" spans="4:4" x14ac:dyDescent="0.3">
      <c r="D1250" s="5"/>
    </row>
    <row r="1251" spans="4:4" x14ac:dyDescent="0.3">
      <c r="D1251" s="5"/>
    </row>
    <row r="1252" spans="4:4" x14ac:dyDescent="0.3">
      <c r="D1252" s="5"/>
    </row>
    <row r="1253" spans="4:4" x14ac:dyDescent="0.3">
      <c r="D1253" s="5"/>
    </row>
    <row r="1254" spans="4:4" x14ac:dyDescent="0.3">
      <c r="D1254" s="5"/>
    </row>
    <row r="1255" spans="4:4" x14ac:dyDescent="0.3">
      <c r="D1255" s="5"/>
    </row>
    <row r="1256" spans="4:4" x14ac:dyDescent="0.3">
      <c r="D1256" s="5"/>
    </row>
    <row r="1257" spans="4:4" x14ac:dyDescent="0.3">
      <c r="D1257" s="5"/>
    </row>
    <row r="1258" spans="4:4" x14ac:dyDescent="0.3">
      <c r="D1258" s="5"/>
    </row>
    <row r="1259" spans="4:4" x14ac:dyDescent="0.3">
      <c r="D1259" s="5"/>
    </row>
    <row r="1260" spans="4:4" x14ac:dyDescent="0.3">
      <c r="D1260" s="5"/>
    </row>
    <row r="1261" spans="4:4" x14ac:dyDescent="0.3">
      <c r="D1261" s="5"/>
    </row>
    <row r="1262" spans="4:4" x14ac:dyDescent="0.3">
      <c r="D1262" s="5"/>
    </row>
    <row r="1263" spans="4:4" x14ac:dyDescent="0.3">
      <c r="D1263" s="5"/>
    </row>
    <row r="1264" spans="4:4" x14ac:dyDescent="0.3">
      <c r="D1264" s="5"/>
    </row>
    <row r="1265" spans="4:4" x14ac:dyDescent="0.3">
      <c r="D1265" s="5"/>
    </row>
    <row r="1266" spans="4:4" x14ac:dyDescent="0.3">
      <c r="D1266" s="5"/>
    </row>
    <row r="1267" spans="4:4" x14ac:dyDescent="0.3">
      <c r="D1267" s="5"/>
    </row>
    <row r="1268" spans="4:4" x14ac:dyDescent="0.3">
      <c r="D1268" s="5"/>
    </row>
    <row r="1269" spans="4:4" x14ac:dyDescent="0.3">
      <c r="D1269" s="5"/>
    </row>
    <row r="1270" spans="4:4" x14ac:dyDescent="0.3">
      <c r="D1270" s="5"/>
    </row>
    <row r="1271" spans="4:4" x14ac:dyDescent="0.3">
      <c r="D1271" s="5"/>
    </row>
    <row r="1272" spans="4:4" x14ac:dyDescent="0.3">
      <c r="D1272" s="5"/>
    </row>
    <row r="1273" spans="4:4" x14ac:dyDescent="0.3">
      <c r="D1273" s="5"/>
    </row>
    <row r="1274" spans="4:4" x14ac:dyDescent="0.3">
      <c r="D1274" s="5"/>
    </row>
    <row r="1275" spans="4:4" x14ac:dyDescent="0.3">
      <c r="D1275" s="5"/>
    </row>
    <row r="1276" spans="4:4" x14ac:dyDescent="0.3">
      <c r="D1276" s="5"/>
    </row>
    <row r="1277" spans="4:4" x14ac:dyDescent="0.3">
      <c r="D1277" s="5"/>
    </row>
    <row r="1278" spans="4:4" x14ac:dyDescent="0.3">
      <c r="D1278" s="5"/>
    </row>
    <row r="1279" spans="4:4" x14ac:dyDescent="0.3">
      <c r="D1279" s="5"/>
    </row>
    <row r="1280" spans="4:4" x14ac:dyDescent="0.3">
      <c r="D1280" s="5"/>
    </row>
    <row r="1281" spans="4:4" x14ac:dyDescent="0.3">
      <c r="D1281" s="5"/>
    </row>
    <row r="1282" spans="4:4" x14ac:dyDescent="0.3">
      <c r="D1282" s="5"/>
    </row>
    <row r="1283" spans="4:4" x14ac:dyDescent="0.3">
      <c r="D1283" s="5"/>
    </row>
    <row r="1284" spans="4:4" x14ac:dyDescent="0.3">
      <c r="D1284" s="5"/>
    </row>
    <row r="1285" spans="4:4" x14ac:dyDescent="0.3">
      <c r="D1285" s="5"/>
    </row>
    <row r="1286" spans="4:4" x14ac:dyDescent="0.3">
      <c r="D1286" s="5"/>
    </row>
    <row r="1287" spans="4:4" x14ac:dyDescent="0.3">
      <c r="D1287" s="5"/>
    </row>
    <row r="1288" spans="4:4" x14ac:dyDescent="0.3">
      <c r="D1288" s="5"/>
    </row>
    <row r="1289" spans="4:4" x14ac:dyDescent="0.3">
      <c r="D1289" s="5"/>
    </row>
    <row r="1290" spans="4:4" x14ac:dyDescent="0.3">
      <c r="D1290" s="5"/>
    </row>
    <row r="1291" spans="4:4" x14ac:dyDescent="0.3">
      <c r="D1291" s="5"/>
    </row>
    <row r="1292" spans="4:4" x14ac:dyDescent="0.3">
      <c r="D1292" s="5"/>
    </row>
    <row r="1293" spans="4:4" x14ac:dyDescent="0.3">
      <c r="D1293" s="5"/>
    </row>
    <row r="1294" spans="4:4" x14ac:dyDescent="0.3">
      <c r="D1294" s="5"/>
    </row>
    <row r="1295" spans="4:4" x14ac:dyDescent="0.3">
      <c r="D1295" s="5"/>
    </row>
    <row r="1296" spans="4:4" x14ac:dyDescent="0.3">
      <c r="D1296" s="5"/>
    </row>
    <row r="1297" spans="4:4" x14ac:dyDescent="0.3">
      <c r="D1297" s="5"/>
    </row>
    <row r="1298" spans="4:4" x14ac:dyDescent="0.3">
      <c r="D1298" s="5"/>
    </row>
    <row r="1299" spans="4:4" x14ac:dyDescent="0.3">
      <c r="D1299" s="5"/>
    </row>
    <row r="1300" spans="4:4" x14ac:dyDescent="0.3">
      <c r="D1300" s="5"/>
    </row>
    <row r="1301" spans="4:4" x14ac:dyDescent="0.3">
      <c r="D1301" s="5"/>
    </row>
    <row r="1302" spans="4:4" x14ac:dyDescent="0.3">
      <c r="D1302" s="5"/>
    </row>
    <row r="1303" spans="4:4" x14ac:dyDescent="0.3">
      <c r="D1303" s="5"/>
    </row>
    <row r="1304" spans="4:4" x14ac:dyDescent="0.3">
      <c r="D1304" s="5"/>
    </row>
    <row r="1305" spans="4:4" x14ac:dyDescent="0.3">
      <c r="D1305" s="5"/>
    </row>
    <row r="1306" spans="4:4" x14ac:dyDescent="0.3">
      <c r="D1306" s="5"/>
    </row>
    <row r="1307" spans="4:4" x14ac:dyDescent="0.3">
      <c r="D1307" s="5"/>
    </row>
    <row r="1308" spans="4:4" x14ac:dyDescent="0.3">
      <c r="D1308" s="5"/>
    </row>
    <row r="1309" spans="4:4" x14ac:dyDescent="0.3">
      <c r="D1309" s="5"/>
    </row>
    <row r="1310" spans="4:4" x14ac:dyDescent="0.3">
      <c r="D1310" s="5"/>
    </row>
    <row r="1311" spans="4:4" x14ac:dyDescent="0.3">
      <c r="D1311" s="5"/>
    </row>
    <row r="1312" spans="4:4" x14ac:dyDescent="0.3">
      <c r="D1312" s="5"/>
    </row>
    <row r="1313" spans="4:4" x14ac:dyDescent="0.3">
      <c r="D1313" s="5"/>
    </row>
    <row r="1314" spans="4:4" x14ac:dyDescent="0.3">
      <c r="D1314" s="5"/>
    </row>
    <row r="1315" spans="4:4" x14ac:dyDescent="0.3">
      <c r="D1315" s="5"/>
    </row>
    <row r="1316" spans="4:4" x14ac:dyDescent="0.3">
      <c r="D1316" s="5"/>
    </row>
    <row r="1317" spans="4:4" x14ac:dyDescent="0.3">
      <c r="D1317" s="5"/>
    </row>
    <row r="1318" spans="4:4" x14ac:dyDescent="0.3">
      <c r="D1318" s="5"/>
    </row>
    <row r="1319" spans="4:4" x14ac:dyDescent="0.3">
      <c r="D1319" s="5"/>
    </row>
    <row r="1320" spans="4:4" x14ac:dyDescent="0.3">
      <c r="D1320" s="5"/>
    </row>
    <row r="1321" spans="4:4" x14ac:dyDescent="0.3">
      <c r="D1321" s="5"/>
    </row>
    <row r="1322" spans="4:4" x14ac:dyDescent="0.3">
      <c r="D1322" s="5"/>
    </row>
    <row r="1323" spans="4:4" x14ac:dyDescent="0.3">
      <c r="D1323" s="5"/>
    </row>
    <row r="1324" spans="4:4" x14ac:dyDescent="0.3">
      <c r="D1324" s="5"/>
    </row>
    <row r="1325" spans="4:4" x14ac:dyDescent="0.3">
      <c r="D1325" s="5"/>
    </row>
    <row r="1326" spans="4:4" x14ac:dyDescent="0.3">
      <c r="D1326" s="5"/>
    </row>
    <row r="1327" spans="4:4" x14ac:dyDescent="0.3">
      <c r="D1327" s="5"/>
    </row>
    <row r="1328" spans="4:4" x14ac:dyDescent="0.3">
      <c r="D1328" s="5"/>
    </row>
    <row r="1329" spans="4:4" x14ac:dyDescent="0.3">
      <c r="D1329" s="5"/>
    </row>
    <row r="1330" spans="4:4" x14ac:dyDescent="0.3">
      <c r="D1330" s="5"/>
    </row>
    <row r="1331" spans="4:4" x14ac:dyDescent="0.3">
      <c r="D1331" s="5"/>
    </row>
    <row r="1332" spans="4:4" x14ac:dyDescent="0.3">
      <c r="D1332" s="5"/>
    </row>
    <row r="1333" spans="4:4" x14ac:dyDescent="0.3">
      <c r="D1333" s="5"/>
    </row>
    <row r="1334" spans="4:4" x14ac:dyDescent="0.3">
      <c r="D1334" s="5"/>
    </row>
    <row r="1335" spans="4:4" x14ac:dyDescent="0.3">
      <c r="D1335" s="5"/>
    </row>
    <row r="1336" spans="4:4" x14ac:dyDescent="0.3">
      <c r="D1336" s="5"/>
    </row>
    <row r="1337" spans="4:4" x14ac:dyDescent="0.3">
      <c r="D1337" s="5"/>
    </row>
    <row r="1338" spans="4:4" x14ac:dyDescent="0.3">
      <c r="D1338" s="5"/>
    </row>
    <row r="1339" spans="4:4" x14ac:dyDescent="0.3">
      <c r="D1339" s="5"/>
    </row>
    <row r="1340" spans="4:4" x14ac:dyDescent="0.3">
      <c r="D1340" s="5"/>
    </row>
    <row r="1341" spans="4:4" x14ac:dyDescent="0.3">
      <c r="D1341" s="5"/>
    </row>
    <row r="1342" spans="4:4" x14ac:dyDescent="0.3">
      <c r="D1342" s="5"/>
    </row>
    <row r="1343" spans="4:4" x14ac:dyDescent="0.3">
      <c r="D1343" s="5"/>
    </row>
    <row r="1344" spans="4:4" x14ac:dyDescent="0.3">
      <c r="D1344" s="5"/>
    </row>
    <row r="1345" spans="4:4" x14ac:dyDescent="0.3">
      <c r="D1345" s="5"/>
    </row>
    <row r="1346" spans="4:4" x14ac:dyDescent="0.3">
      <c r="D1346" s="5"/>
    </row>
    <row r="1347" spans="4:4" x14ac:dyDescent="0.3">
      <c r="D1347" s="5"/>
    </row>
    <row r="1348" spans="4:4" x14ac:dyDescent="0.3">
      <c r="D1348" s="5"/>
    </row>
    <row r="1349" spans="4:4" x14ac:dyDescent="0.3">
      <c r="D1349" s="5"/>
    </row>
    <row r="1350" spans="4:4" x14ac:dyDescent="0.3">
      <c r="D1350" s="5"/>
    </row>
    <row r="1351" spans="4:4" x14ac:dyDescent="0.3">
      <c r="D1351" s="5"/>
    </row>
    <row r="1352" spans="4:4" x14ac:dyDescent="0.3">
      <c r="D1352" s="5"/>
    </row>
    <row r="1353" spans="4:4" x14ac:dyDescent="0.3">
      <c r="D1353" s="5"/>
    </row>
    <row r="1354" spans="4:4" x14ac:dyDescent="0.3">
      <c r="D1354" s="5"/>
    </row>
    <row r="1355" spans="4:4" x14ac:dyDescent="0.3">
      <c r="D1355" s="5"/>
    </row>
    <row r="1356" spans="4:4" x14ac:dyDescent="0.3">
      <c r="D1356" s="5"/>
    </row>
    <row r="1357" spans="4:4" x14ac:dyDescent="0.3">
      <c r="D1357" s="5"/>
    </row>
    <row r="1358" spans="4:4" x14ac:dyDescent="0.3">
      <c r="D1358" s="5"/>
    </row>
    <row r="1359" spans="4:4" x14ac:dyDescent="0.3">
      <c r="D1359" s="5"/>
    </row>
    <row r="1360" spans="4:4" x14ac:dyDescent="0.3">
      <c r="D1360" s="5"/>
    </row>
    <row r="1361" spans="4:4" x14ac:dyDescent="0.3">
      <c r="D1361" s="5"/>
    </row>
    <row r="1362" spans="4:4" x14ac:dyDescent="0.3">
      <c r="D1362" s="5"/>
    </row>
    <row r="1363" spans="4:4" x14ac:dyDescent="0.3">
      <c r="D1363" s="5"/>
    </row>
    <row r="1364" spans="4:4" x14ac:dyDescent="0.3">
      <c r="D1364" s="5"/>
    </row>
    <row r="1365" spans="4:4" x14ac:dyDescent="0.3">
      <c r="D1365" s="5"/>
    </row>
    <row r="1366" spans="4:4" x14ac:dyDescent="0.3">
      <c r="D1366" s="5"/>
    </row>
    <row r="1367" spans="4:4" x14ac:dyDescent="0.3">
      <c r="D1367" s="5"/>
    </row>
    <row r="1368" spans="4:4" x14ac:dyDescent="0.3">
      <c r="D1368" s="5"/>
    </row>
    <row r="1369" spans="4:4" x14ac:dyDescent="0.3">
      <c r="D1369" s="5"/>
    </row>
    <row r="1370" spans="4:4" x14ac:dyDescent="0.3">
      <c r="D1370" s="5"/>
    </row>
    <row r="1371" spans="4:4" x14ac:dyDescent="0.3">
      <c r="D1371" s="5"/>
    </row>
    <row r="1372" spans="4:4" x14ac:dyDescent="0.3">
      <c r="D1372" s="5"/>
    </row>
    <row r="1373" spans="4:4" x14ac:dyDescent="0.3">
      <c r="D1373" s="5"/>
    </row>
    <row r="1374" spans="4:4" x14ac:dyDescent="0.3">
      <c r="D1374" s="5"/>
    </row>
    <row r="1375" spans="4:4" x14ac:dyDescent="0.3">
      <c r="D1375" s="5"/>
    </row>
    <row r="1376" spans="4:4" x14ac:dyDescent="0.3">
      <c r="D1376" s="5"/>
    </row>
    <row r="1377" spans="4:4" x14ac:dyDescent="0.3">
      <c r="D1377" s="5"/>
    </row>
    <row r="1378" spans="4:4" x14ac:dyDescent="0.3">
      <c r="D1378" s="5"/>
    </row>
    <row r="1379" spans="4:4" x14ac:dyDescent="0.3">
      <c r="D1379" s="5"/>
    </row>
    <row r="1380" spans="4:4" x14ac:dyDescent="0.3">
      <c r="D1380" s="5"/>
    </row>
    <row r="1381" spans="4:4" x14ac:dyDescent="0.3">
      <c r="D1381" s="5"/>
    </row>
    <row r="1382" spans="4:4" x14ac:dyDescent="0.3">
      <c r="D1382" s="5"/>
    </row>
    <row r="1383" spans="4:4" x14ac:dyDescent="0.3">
      <c r="D1383" s="5"/>
    </row>
    <row r="1384" spans="4:4" x14ac:dyDescent="0.3">
      <c r="D1384" s="5"/>
    </row>
    <row r="1385" spans="4:4" x14ac:dyDescent="0.3">
      <c r="D1385" s="5"/>
    </row>
    <row r="1386" spans="4:4" x14ac:dyDescent="0.3">
      <c r="D1386" s="5"/>
    </row>
    <row r="1387" spans="4:4" x14ac:dyDescent="0.3">
      <c r="D1387" s="5"/>
    </row>
    <row r="1388" spans="4:4" x14ac:dyDescent="0.3">
      <c r="D1388" s="5"/>
    </row>
    <row r="1389" spans="4:4" x14ac:dyDescent="0.3">
      <c r="D1389" s="5"/>
    </row>
    <row r="1390" spans="4:4" x14ac:dyDescent="0.3">
      <c r="D1390" s="5"/>
    </row>
    <row r="1391" spans="4:4" x14ac:dyDescent="0.3">
      <c r="D1391" s="5"/>
    </row>
    <row r="1392" spans="4:4" x14ac:dyDescent="0.3">
      <c r="D1392" s="5"/>
    </row>
    <row r="1393" spans="4:4" x14ac:dyDescent="0.3">
      <c r="D1393" s="5"/>
    </row>
    <row r="1394" spans="4:4" x14ac:dyDescent="0.3">
      <c r="D1394" s="5"/>
    </row>
    <row r="1395" spans="4:4" x14ac:dyDescent="0.3">
      <c r="D1395" s="5"/>
    </row>
    <row r="1396" spans="4:4" x14ac:dyDescent="0.3">
      <c r="D1396" s="5"/>
    </row>
    <row r="1397" spans="4:4" x14ac:dyDescent="0.3">
      <c r="D1397" s="5"/>
    </row>
    <row r="1398" spans="4:4" x14ac:dyDescent="0.3">
      <c r="D1398" s="5"/>
    </row>
    <row r="1399" spans="4:4" x14ac:dyDescent="0.3">
      <c r="D1399" s="5"/>
    </row>
    <row r="1400" spans="4:4" x14ac:dyDescent="0.3">
      <c r="D1400" s="5"/>
    </row>
    <row r="1401" spans="4:4" x14ac:dyDescent="0.3">
      <c r="D1401" s="5"/>
    </row>
    <row r="1402" spans="4:4" x14ac:dyDescent="0.3">
      <c r="D1402" s="5"/>
    </row>
    <row r="1403" spans="4:4" x14ac:dyDescent="0.3">
      <c r="D1403" s="5"/>
    </row>
    <row r="1404" spans="4:4" x14ac:dyDescent="0.3">
      <c r="D1404" s="5"/>
    </row>
    <row r="1405" spans="4:4" x14ac:dyDescent="0.3">
      <c r="D1405" s="5"/>
    </row>
    <row r="1406" spans="4:4" x14ac:dyDescent="0.3">
      <c r="D1406" s="5"/>
    </row>
    <row r="1407" spans="4:4" x14ac:dyDescent="0.3">
      <c r="D1407" s="5"/>
    </row>
    <row r="1408" spans="4:4" x14ac:dyDescent="0.3">
      <c r="D1408" s="5"/>
    </row>
    <row r="1409" spans="4:4" x14ac:dyDescent="0.3">
      <c r="D1409" s="5"/>
    </row>
    <row r="1410" spans="4:4" x14ac:dyDescent="0.3">
      <c r="D1410" s="5"/>
    </row>
    <row r="1411" spans="4:4" x14ac:dyDescent="0.3">
      <c r="D1411" s="5"/>
    </row>
    <row r="1412" spans="4:4" x14ac:dyDescent="0.3">
      <c r="D1412" s="5"/>
    </row>
    <row r="1413" spans="4:4" x14ac:dyDescent="0.3">
      <c r="D1413" s="5"/>
    </row>
    <row r="1414" spans="4:4" x14ac:dyDescent="0.3">
      <c r="D1414" s="5"/>
    </row>
    <row r="1415" spans="4:4" x14ac:dyDescent="0.3">
      <c r="D1415" s="5"/>
    </row>
    <row r="1416" spans="4:4" x14ac:dyDescent="0.3">
      <c r="D1416" s="5"/>
    </row>
    <row r="1417" spans="4:4" x14ac:dyDescent="0.3">
      <c r="D1417" s="5"/>
    </row>
    <row r="1418" spans="4:4" x14ac:dyDescent="0.3">
      <c r="D1418" s="5"/>
    </row>
    <row r="1419" spans="4:4" x14ac:dyDescent="0.3">
      <c r="D1419" s="5"/>
    </row>
    <row r="1420" spans="4:4" x14ac:dyDescent="0.3">
      <c r="D1420" s="5"/>
    </row>
    <row r="1421" spans="4:4" x14ac:dyDescent="0.3">
      <c r="D1421" s="5"/>
    </row>
    <row r="1422" spans="4:4" x14ac:dyDescent="0.3">
      <c r="D1422" s="5"/>
    </row>
    <row r="1423" spans="4:4" x14ac:dyDescent="0.3">
      <c r="D1423" s="5"/>
    </row>
    <row r="1424" spans="4:4" x14ac:dyDescent="0.3">
      <c r="D1424" s="5"/>
    </row>
    <row r="1425" spans="4:4" x14ac:dyDescent="0.3">
      <c r="D1425" s="5"/>
    </row>
    <row r="1426" spans="4:4" x14ac:dyDescent="0.3">
      <c r="D1426" s="5"/>
    </row>
    <row r="1427" spans="4:4" x14ac:dyDescent="0.3">
      <c r="D1427" s="5"/>
    </row>
    <row r="1428" spans="4:4" x14ac:dyDescent="0.3">
      <c r="D1428" s="5"/>
    </row>
    <row r="1429" spans="4:4" x14ac:dyDescent="0.3">
      <c r="D1429" s="5"/>
    </row>
    <row r="1430" spans="4:4" x14ac:dyDescent="0.3">
      <c r="D1430" s="5"/>
    </row>
    <row r="1431" spans="4:4" x14ac:dyDescent="0.3">
      <c r="D1431" s="5"/>
    </row>
    <row r="1432" spans="4:4" x14ac:dyDescent="0.3">
      <c r="D1432" s="5"/>
    </row>
    <row r="1433" spans="4:4" x14ac:dyDescent="0.3">
      <c r="D1433" s="5"/>
    </row>
    <row r="1434" spans="4:4" x14ac:dyDescent="0.3">
      <c r="D1434" s="5"/>
    </row>
    <row r="1435" spans="4:4" x14ac:dyDescent="0.3">
      <c r="D1435" s="5"/>
    </row>
    <row r="1436" spans="4:4" x14ac:dyDescent="0.3">
      <c r="D1436" s="5"/>
    </row>
    <row r="1437" spans="4:4" x14ac:dyDescent="0.3">
      <c r="D1437" s="5"/>
    </row>
    <row r="1438" spans="4:4" x14ac:dyDescent="0.3">
      <c r="D1438" s="5"/>
    </row>
    <row r="1439" spans="4:4" x14ac:dyDescent="0.3">
      <c r="D1439" s="5"/>
    </row>
    <row r="1440" spans="4:4" x14ac:dyDescent="0.3">
      <c r="D1440" s="5"/>
    </row>
    <row r="1441" spans="4:4" x14ac:dyDescent="0.3">
      <c r="D1441" s="5"/>
    </row>
    <row r="1442" spans="4:4" x14ac:dyDescent="0.3">
      <c r="D1442" s="5"/>
    </row>
    <row r="1443" spans="4:4" x14ac:dyDescent="0.3">
      <c r="D1443" s="5"/>
    </row>
    <row r="1444" spans="4:4" x14ac:dyDescent="0.3">
      <c r="D1444" s="5"/>
    </row>
    <row r="1445" spans="4:4" x14ac:dyDescent="0.3">
      <c r="D1445" s="5"/>
    </row>
    <row r="1446" spans="4:4" x14ac:dyDescent="0.3">
      <c r="D1446" s="5"/>
    </row>
    <row r="1447" spans="4:4" x14ac:dyDescent="0.3">
      <c r="D1447" s="5"/>
    </row>
    <row r="1448" spans="4:4" x14ac:dyDescent="0.3">
      <c r="D1448" s="5"/>
    </row>
    <row r="1449" spans="4:4" x14ac:dyDescent="0.3">
      <c r="D1449" s="5"/>
    </row>
    <row r="1450" spans="4:4" x14ac:dyDescent="0.3">
      <c r="D1450" s="5"/>
    </row>
    <row r="1451" spans="4:4" x14ac:dyDescent="0.3">
      <c r="D1451" s="5"/>
    </row>
    <row r="1452" spans="4:4" x14ac:dyDescent="0.3">
      <c r="D1452" s="5"/>
    </row>
    <row r="1453" spans="4:4" x14ac:dyDescent="0.3">
      <c r="D1453" s="5"/>
    </row>
    <row r="1454" spans="4:4" x14ac:dyDescent="0.3">
      <c r="D1454" s="5"/>
    </row>
    <row r="1455" spans="4:4" x14ac:dyDescent="0.3">
      <c r="D1455" s="5"/>
    </row>
    <row r="1456" spans="4:4" x14ac:dyDescent="0.3">
      <c r="D1456" s="5"/>
    </row>
    <row r="1457" spans="4:4" x14ac:dyDescent="0.3">
      <c r="D1457" s="5"/>
    </row>
    <row r="1458" spans="4:4" x14ac:dyDescent="0.3">
      <c r="D1458" s="5"/>
    </row>
    <row r="1459" spans="4:4" x14ac:dyDescent="0.3">
      <c r="D1459" s="5"/>
    </row>
    <row r="1460" spans="4:4" x14ac:dyDescent="0.3">
      <c r="D1460" s="5"/>
    </row>
    <row r="1461" spans="4:4" x14ac:dyDescent="0.3">
      <c r="D1461" s="5"/>
    </row>
    <row r="1462" spans="4:4" x14ac:dyDescent="0.3">
      <c r="D1462" s="5"/>
    </row>
    <row r="1463" spans="4:4" x14ac:dyDescent="0.3">
      <c r="D1463" s="5"/>
    </row>
    <row r="1464" spans="4:4" x14ac:dyDescent="0.3">
      <c r="D1464" s="5"/>
    </row>
    <row r="1465" spans="4:4" x14ac:dyDescent="0.3">
      <c r="D1465" s="5"/>
    </row>
    <row r="1466" spans="4:4" x14ac:dyDescent="0.3">
      <c r="D1466" s="5"/>
    </row>
    <row r="1467" spans="4:4" x14ac:dyDescent="0.3">
      <c r="D1467" s="5"/>
    </row>
    <row r="1468" spans="4:4" x14ac:dyDescent="0.3">
      <c r="D1468" s="5"/>
    </row>
    <row r="1469" spans="4:4" x14ac:dyDescent="0.3">
      <c r="D1469" s="5"/>
    </row>
    <row r="1470" spans="4:4" x14ac:dyDescent="0.3">
      <c r="D1470" s="5"/>
    </row>
    <row r="1471" spans="4:4" x14ac:dyDescent="0.3">
      <c r="D1471" s="5"/>
    </row>
    <row r="1472" spans="4:4" x14ac:dyDescent="0.3">
      <c r="D1472" s="5"/>
    </row>
    <row r="1473" spans="4:4" x14ac:dyDescent="0.3">
      <c r="D1473" s="5"/>
    </row>
    <row r="1474" spans="4:4" x14ac:dyDescent="0.3">
      <c r="D1474" s="5"/>
    </row>
    <row r="1475" spans="4:4" x14ac:dyDescent="0.3">
      <c r="D1475" s="5"/>
    </row>
    <row r="1476" spans="4:4" x14ac:dyDescent="0.3">
      <c r="D1476" s="5"/>
    </row>
    <row r="1477" spans="4:4" x14ac:dyDescent="0.3">
      <c r="D1477" s="5"/>
    </row>
    <row r="1478" spans="4:4" x14ac:dyDescent="0.3">
      <c r="D1478" s="5"/>
    </row>
    <row r="1479" spans="4:4" x14ac:dyDescent="0.3">
      <c r="D1479" s="5"/>
    </row>
    <row r="1480" spans="4:4" x14ac:dyDescent="0.3">
      <c r="D1480" s="5"/>
    </row>
    <row r="1481" spans="4:4" x14ac:dyDescent="0.3">
      <c r="D1481" s="5"/>
    </row>
    <row r="1482" spans="4:4" x14ac:dyDescent="0.3">
      <c r="D1482" s="5"/>
    </row>
    <row r="1483" spans="4:4" x14ac:dyDescent="0.3">
      <c r="D1483" s="5"/>
    </row>
    <row r="1484" spans="4:4" x14ac:dyDescent="0.3">
      <c r="D1484" s="5"/>
    </row>
    <row r="1485" spans="4:4" x14ac:dyDescent="0.3">
      <c r="D1485" s="5"/>
    </row>
    <row r="1486" spans="4:4" x14ac:dyDescent="0.3">
      <c r="D1486" s="5"/>
    </row>
    <row r="1487" spans="4:4" x14ac:dyDescent="0.3">
      <c r="D1487" s="5"/>
    </row>
    <row r="1488" spans="4:4" x14ac:dyDescent="0.3">
      <c r="D1488" s="5"/>
    </row>
    <row r="1489" spans="4:4" x14ac:dyDescent="0.3">
      <c r="D1489" s="5"/>
    </row>
    <row r="1490" spans="4:4" x14ac:dyDescent="0.3">
      <c r="D1490" s="5"/>
    </row>
    <row r="1491" spans="4:4" x14ac:dyDescent="0.3">
      <c r="D1491" s="5"/>
    </row>
    <row r="1492" spans="4:4" x14ac:dyDescent="0.3">
      <c r="D1492" s="5"/>
    </row>
  </sheetData>
  <mergeCells count="6">
    <mergeCell ref="D7:O7"/>
    <mergeCell ref="D22:H22"/>
    <mergeCell ref="I22:L22"/>
    <mergeCell ref="B37:O37"/>
    <mergeCell ref="B38:O38"/>
    <mergeCell ref="B39:O41"/>
  </mergeCells>
  <phoneticPr fontId="9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AF010-2C8F-4738-896E-98D9A886DEDF}">
  <sheetPr>
    <tabColor theme="0"/>
    <pageSetUpPr fitToPage="1"/>
  </sheetPr>
  <dimension ref="A1:S312"/>
  <sheetViews>
    <sheetView tabSelected="1" view="pageBreakPreview" topLeftCell="B14" zoomScaleNormal="100" zoomScaleSheetLayoutView="100" workbookViewId="0">
      <selection activeCell="B63" sqref="B63"/>
    </sheetView>
  </sheetViews>
  <sheetFormatPr defaultColWidth="8.09765625" defaultRowHeight="13" x14ac:dyDescent="0.3"/>
  <cols>
    <col min="1" max="1" width="2.69921875" style="21" customWidth="1"/>
    <col min="2" max="2" width="18.69921875" style="21" customWidth="1"/>
    <col min="3" max="3" width="12.69921875" style="206" customWidth="1"/>
    <col min="4" max="4" width="10.8984375" style="217" customWidth="1"/>
    <col min="5" max="5" width="10.3984375" style="217" customWidth="1"/>
    <col min="6" max="6" width="8.69921875" style="266" customWidth="1"/>
    <col min="7" max="7" width="8.69921875" style="216" customWidth="1"/>
    <col min="8" max="8" width="8.69921875" style="267" customWidth="1"/>
    <col min="9" max="9" width="8.69921875" style="268" customWidth="1"/>
    <col min="10" max="10" width="8.69921875" style="21" customWidth="1"/>
    <col min="11" max="11" width="8.69921875" style="269" customWidth="1"/>
    <col min="12" max="12" width="8.69921875" style="26" customWidth="1"/>
    <col min="13" max="13" width="8.69921875" style="21" customWidth="1"/>
    <col min="14" max="15" width="8.69921875" style="267" customWidth="1"/>
    <col min="16" max="17" width="8.09765625" style="220"/>
    <col min="18" max="16384" width="8.09765625" style="21"/>
  </cols>
  <sheetData>
    <row r="1" spans="1:19" s="221" customFormat="1" ht="18.649999999999999" customHeight="1" x14ac:dyDescent="0.4">
      <c r="A1" s="221" t="s">
        <v>15</v>
      </c>
      <c r="B1" s="503" t="s">
        <v>431</v>
      </c>
      <c r="C1" s="504"/>
      <c r="D1" s="533"/>
      <c r="E1" s="533"/>
      <c r="F1" s="534"/>
      <c r="G1" s="535"/>
      <c r="H1" s="536"/>
      <c r="I1" s="537"/>
      <c r="J1" s="505"/>
      <c r="K1" s="538"/>
      <c r="L1" s="539"/>
      <c r="M1" s="505"/>
      <c r="N1" s="536"/>
      <c r="O1" s="536"/>
    </row>
    <row r="2" spans="1:19" s="221" customFormat="1" ht="18.649999999999999" customHeight="1" x14ac:dyDescent="0.4">
      <c r="B2" s="505"/>
      <c r="C2" s="504"/>
      <c r="D2" s="533"/>
      <c r="E2" s="533"/>
      <c r="F2" s="534"/>
      <c r="G2" s="535"/>
      <c r="H2" s="536"/>
      <c r="I2" s="537"/>
      <c r="J2" s="505"/>
      <c r="K2" s="538"/>
      <c r="L2" s="539"/>
      <c r="M2" s="505"/>
      <c r="N2" s="536"/>
      <c r="O2" s="536"/>
    </row>
    <row r="3" spans="1:19" s="221" customFormat="1" ht="18.649999999999999" customHeight="1" x14ac:dyDescent="0.4">
      <c r="B3" s="505" t="s">
        <v>105</v>
      </c>
      <c r="C3" s="497" t="s">
        <v>542</v>
      </c>
      <c r="D3" s="533"/>
      <c r="E3" s="533"/>
      <c r="F3" s="534"/>
      <c r="G3" s="540"/>
      <c r="H3" s="536"/>
      <c r="I3" s="537"/>
      <c r="J3" s="505"/>
      <c r="K3" s="538"/>
      <c r="L3" s="539"/>
      <c r="M3" s="505"/>
      <c r="N3" s="536"/>
      <c r="O3" s="536"/>
    </row>
    <row r="4" spans="1:19" s="221" customFormat="1" ht="18.649999999999999" customHeight="1" x14ac:dyDescent="0.4">
      <c r="B4" s="505" t="s">
        <v>106</v>
      </c>
      <c r="C4" s="504" t="s">
        <v>137</v>
      </c>
      <c r="D4" s="533"/>
      <c r="E4" s="533"/>
      <c r="F4" s="534"/>
      <c r="G4" s="535"/>
      <c r="H4" s="536"/>
      <c r="I4" s="537"/>
      <c r="J4" s="505"/>
      <c r="K4" s="538"/>
      <c r="L4" s="539"/>
      <c r="M4" s="505"/>
      <c r="N4" s="536"/>
      <c r="O4" s="536"/>
    </row>
    <row r="5" spans="1:19" s="221" customFormat="1" ht="18.649999999999999" customHeight="1" x14ac:dyDescent="0.4">
      <c r="B5" s="505" t="s">
        <v>292</v>
      </c>
      <c r="C5" s="504" t="s">
        <v>492</v>
      </c>
      <c r="D5" s="533"/>
      <c r="E5" s="533"/>
      <c r="F5" s="534"/>
      <c r="G5" s="535"/>
      <c r="H5" s="536"/>
      <c r="I5" s="537"/>
      <c r="J5" s="505"/>
      <c r="K5" s="538"/>
      <c r="L5" s="539"/>
      <c r="M5" s="505"/>
      <c r="N5" s="536"/>
      <c r="O5" s="536"/>
    </row>
    <row r="6" spans="1:19" ht="12.75" customHeight="1" x14ac:dyDescent="0.3">
      <c r="B6" s="322"/>
      <c r="C6" s="511"/>
      <c r="D6" s="375"/>
      <c r="E6" s="375"/>
      <c r="F6" s="541"/>
      <c r="G6" s="324"/>
      <c r="H6" s="530"/>
      <c r="I6" s="542"/>
      <c r="J6" s="322"/>
      <c r="K6" s="515"/>
      <c r="L6" s="376"/>
      <c r="M6" s="322"/>
      <c r="N6" s="530"/>
      <c r="O6" s="530"/>
    </row>
    <row r="7" spans="1:19" ht="12.75" customHeight="1" x14ac:dyDescent="0.3">
      <c r="B7" s="316"/>
      <c r="C7" s="385"/>
      <c r="D7" s="932" t="s">
        <v>16</v>
      </c>
      <c r="E7" s="932"/>
      <c r="F7" s="932"/>
      <c r="G7" s="932"/>
      <c r="H7" s="932"/>
      <c r="I7" s="932"/>
      <c r="J7" s="932"/>
      <c r="K7" s="932"/>
      <c r="L7" s="932"/>
      <c r="M7" s="932"/>
      <c r="N7" s="932"/>
      <c r="O7" s="932"/>
      <c r="R7" s="31"/>
      <c r="S7" s="27"/>
    </row>
    <row r="8" spans="1:19" s="26" customFormat="1" ht="16.5" x14ac:dyDescent="0.4">
      <c r="B8" s="376" t="s">
        <v>17</v>
      </c>
      <c r="C8" s="318" t="s">
        <v>71</v>
      </c>
      <c r="D8" s="319" t="s">
        <v>18</v>
      </c>
      <c r="E8" s="319" t="s">
        <v>19</v>
      </c>
      <c r="F8" s="319" t="s">
        <v>20</v>
      </c>
      <c r="G8" s="543" t="s">
        <v>21</v>
      </c>
      <c r="H8" s="377" t="s">
        <v>34</v>
      </c>
      <c r="I8" s="513" t="s">
        <v>35</v>
      </c>
      <c r="J8" s="376" t="s">
        <v>36</v>
      </c>
      <c r="K8" s="376" t="s">
        <v>37</v>
      </c>
      <c r="L8" s="376" t="s">
        <v>38</v>
      </c>
      <c r="M8" s="377" t="s">
        <v>39</v>
      </c>
      <c r="N8" s="377" t="s">
        <v>40</v>
      </c>
      <c r="O8" s="377" t="s">
        <v>41</v>
      </c>
    </row>
    <row r="9" spans="1:19" s="26" customFormat="1" ht="12.75" customHeight="1" x14ac:dyDescent="0.3">
      <c r="B9" s="376"/>
      <c r="C9" s="318" t="s">
        <v>58</v>
      </c>
      <c r="D9" s="319" t="s">
        <v>259</v>
      </c>
      <c r="E9" s="319"/>
      <c r="F9" s="319" t="s">
        <v>22</v>
      </c>
      <c r="G9" s="320" t="s">
        <v>59</v>
      </c>
      <c r="H9" s="377" t="s">
        <v>60</v>
      </c>
      <c r="I9" s="377" t="s">
        <v>60</v>
      </c>
      <c r="J9" s="377" t="s">
        <v>60</v>
      </c>
      <c r="K9" s="377" t="s">
        <v>60</v>
      </c>
      <c r="L9" s="377" t="s">
        <v>60</v>
      </c>
      <c r="M9" s="377" t="s">
        <v>60</v>
      </c>
      <c r="N9" s="377" t="s">
        <v>60</v>
      </c>
      <c r="O9" s="377" t="s">
        <v>60</v>
      </c>
    </row>
    <row r="10" spans="1:19" ht="12.75" customHeight="1" x14ac:dyDescent="0.3">
      <c r="B10" s="387" t="s">
        <v>138</v>
      </c>
      <c r="C10" s="411">
        <v>45344</v>
      </c>
      <c r="D10" s="394">
        <v>29</v>
      </c>
      <c r="E10" s="837">
        <v>7.6</v>
      </c>
      <c r="F10" s="837">
        <v>12.54</v>
      </c>
      <c r="G10" s="592">
        <v>1.145</v>
      </c>
      <c r="H10" s="592">
        <v>1.115</v>
      </c>
      <c r="I10" s="592">
        <v>0.1</v>
      </c>
      <c r="J10" s="592">
        <v>1.095</v>
      </c>
      <c r="K10" s="397" t="s">
        <v>9</v>
      </c>
      <c r="L10" s="397" t="s">
        <v>9</v>
      </c>
      <c r="M10" s="397" t="s">
        <v>9</v>
      </c>
      <c r="N10" s="397" t="s">
        <v>9</v>
      </c>
      <c r="O10" s="397" t="s">
        <v>9</v>
      </c>
    </row>
    <row r="11" spans="1:19" ht="12.75" customHeight="1" x14ac:dyDescent="0.3">
      <c r="B11" s="376" t="s">
        <v>53</v>
      </c>
      <c r="C11" s="382">
        <v>45463</v>
      </c>
      <c r="D11" s="377">
        <v>30.8</v>
      </c>
      <c r="E11" s="838">
        <v>7.9</v>
      </c>
      <c r="F11" s="838">
        <v>13.22</v>
      </c>
      <c r="G11" s="593">
        <v>1.145</v>
      </c>
      <c r="H11" s="593">
        <v>1.345</v>
      </c>
      <c r="I11" s="593">
        <v>0.05</v>
      </c>
      <c r="J11" s="593">
        <v>0.97500000000000009</v>
      </c>
      <c r="K11" s="378" t="s">
        <v>9</v>
      </c>
      <c r="L11" s="378" t="s">
        <v>9</v>
      </c>
      <c r="M11" s="378" t="s">
        <v>9</v>
      </c>
      <c r="N11" s="378" t="s">
        <v>9</v>
      </c>
      <c r="O11" s="378" t="s">
        <v>9</v>
      </c>
    </row>
    <row r="12" spans="1:19" ht="12.75" customHeight="1" x14ac:dyDescent="0.3">
      <c r="B12" s="376"/>
      <c r="C12" s="382">
        <v>45526</v>
      </c>
      <c r="D12" s="377">
        <v>31.75</v>
      </c>
      <c r="E12" s="838">
        <v>7.1</v>
      </c>
      <c r="F12" s="838">
        <v>12.3</v>
      </c>
      <c r="G12" s="593">
        <v>1.0649999999999999</v>
      </c>
      <c r="H12" s="593">
        <v>1.2850000000000001</v>
      </c>
      <c r="I12" s="593">
        <v>0.105</v>
      </c>
      <c r="J12" s="593">
        <v>1.0899999999999999</v>
      </c>
      <c r="K12" s="378" t="s">
        <v>136</v>
      </c>
      <c r="L12" s="378" t="s">
        <v>9</v>
      </c>
      <c r="M12" s="378" t="s">
        <v>9</v>
      </c>
      <c r="N12" s="378" t="s">
        <v>9</v>
      </c>
      <c r="O12" s="378" t="s">
        <v>9</v>
      </c>
    </row>
    <row r="13" spans="1:19" ht="12.75" hidden="1" customHeight="1" x14ac:dyDescent="0.3">
      <c r="B13" s="376"/>
      <c r="C13" s="382"/>
      <c r="D13" s="377"/>
      <c r="E13" s="838"/>
      <c r="F13" s="838"/>
      <c r="G13" s="593"/>
      <c r="H13" s="593"/>
      <c r="I13" s="593"/>
      <c r="J13" s="593"/>
      <c r="K13" s="593"/>
      <c r="L13" s="593"/>
      <c r="M13" s="593"/>
      <c r="N13" s="593"/>
      <c r="O13" s="593"/>
    </row>
    <row r="14" spans="1:19" x14ac:dyDescent="0.3">
      <c r="B14" s="517"/>
      <c r="C14" s="399" t="s">
        <v>297</v>
      </c>
      <c r="D14" s="400">
        <f>AVERAGEA(D10:D13)</f>
        <v>30.516666666666666</v>
      </c>
      <c r="E14" s="839">
        <f>-LOG((10^(-E10)+10^(-E11)+10^(-E12))/4)</f>
        <v>7.5333512795521766</v>
      </c>
      <c r="F14" s="839">
        <f>AVERAGEA(F10:F13)</f>
        <v>12.686666666666667</v>
      </c>
      <c r="G14" s="594">
        <f>AVERAGEA(G10:G13)</f>
        <v>1.1183333333333334</v>
      </c>
      <c r="H14" s="594">
        <f>AVERAGEA(H10:H13)</f>
        <v>1.2483333333333333</v>
      </c>
      <c r="I14" s="594">
        <f>AVERAGEA(I10:I13)</f>
        <v>8.5000000000000006E-2</v>
      </c>
      <c r="J14" s="594">
        <f>AVERAGEA(J10:J13)</f>
        <v>1.0533333333333335</v>
      </c>
      <c r="K14" s="594" t="s">
        <v>136</v>
      </c>
      <c r="L14" s="594" t="s">
        <v>136</v>
      </c>
      <c r="M14" s="594" t="s">
        <v>136</v>
      </c>
      <c r="N14" s="594" t="s">
        <v>136</v>
      </c>
      <c r="O14" s="594" t="s">
        <v>136</v>
      </c>
    </row>
    <row r="15" spans="1:19" ht="12.75" customHeight="1" x14ac:dyDescent="0.3">
      <c r="B15" s="387" t="s">
        <v>139</v>
      </c>
      <c r="C15" s="411">
        <v>45344</v>
      </c>
      <c r="D15" s="394">
        <v>27.5</v>
      </c>
      <c r="E15" s="837">
        <v>7.9</v>
      </c>
      <c r="F15" s="837">
        <v>11.82</v>
      </c>
      <c r="G15" s="592">
        <v>1.125</v>
      </c>
      <c r="H15" s="592">
        <v>1.25</v>
      </c>
      <c r="I15" s="592">
        <v>0.1</v>
      </c>
      <c r="J15" s="592">
        <v>1.0550000000000002</v>
      </c>
      <c r="K15" s="397" t="s">
        <v>9</v>
      </c>
      <c r="L15" s="397" t="s">
        <v>9</v>
      </c>
      <c r="M15" s="397" t="s">
        <v>9</v>
      </c>
      <c r="N15" s="397" t="s">
        <v>9</v>
      </c>
      <c r="O15" s="397" t="s">
        <v>9</v>
      </c>
    </row>
    <row r="16" spans="1:19" ht="12.75" customHeight="1" x14ac:dyDescent="0.3">
      <c r="B16" s="376" t="s">
        <v>140</v>
      </c>
      <c r="C16" s="382">
        <v>45463</v>
      </c>
      <c r="D16" s="377">
        <v>30.8</v>
      </c>
      <c r="E16" s="838">
        <v>7.7</v>
      </c>
      <c r="F16" s="838">
        <v>12.89</v>
      </c>
      <c r="G16" s="593">
        <v>1.1399999999999999</v>
      </c>
      <c r="H16" s="593">
        <v>1.47</v>
      </c>
      <c r="I16" s="593">
        <v>0</v>
      </c>
      <c r="J16" s="593">
        <v>0.96</v>
      </c>
      <c r="K16" s="378" t="s">
        <v>9</v>
      </c>
      <c r="L16" s="378" t="s">
        <v>9</v>
      </c>
      <c r="M16" s="378" t="s">
        <v>9</v>
      </c>
      <c r="N16" s="378" t="s">
        <v>9</v>
      </c>
      <c r="O16" s="378" t="s">
        <v>9</v>
      </c>
    </row>
    <row r="17" spans="2:15" ht="12.75" customHeight="1" x14ac:dyDescent="0.3">
      <c r="B17" s="376"/>
      <c r="C17" s="382">
        <v>45526</v>
      </c>
      <c r="D17" s="377">
        <v>30.35</v>
      </c>
      <c r="E17" s="838">
        <v>6.45</v>
      </c>
      <c r="F17" s="838">
        <v>12.05</v>
      </c>
      <c r="G17" s="593">
        <v>1.06</v>
      </c>
      <c r="H17" s="593">
        <v>1.4950000000000001</v>
      </c>
      <c r="I17" s="593">
        <v>0.25</v>
      </c>
      <c r="J17" s="593">
        <v>1.26</v>
      </c>
      <c r="K17" s="378" t="s">
        <v>9</v>
      </c>
      <c r="L17" s="378" t="s">
        <v>9</v>
      </c>
      <c r="M17" s="378" t="s">
        <v>9</v>
      </c>
      <c r="N17" s="378" t="s">
        <v>9</v>
      </c>
      <c r="O17" s="378" t="s">
        <v>9</v>
      </c>
    </row>
    <row r="18" spans="2:15" ht="12.75" hidden="1" customHeight="1" x14ac:dyDescent="0.3">
      <c r="B18" s="376"/>
      <c r="C18" s="382"/>
      <c r="D18" s="377"/>
      <c r="E18" s="838"/>
      <c r="F18" s="838"/>
      <c r="G18" s="593"/>
      <c r="H18" s="593"/>
      <c r="I18" s="593"/>
      <c r="J18" s="593"/>
      <c r="K18" s="593"/>
      <c r="L18" s="593"/>
      <c r="M18" s="593"/>
      <c r="N18" s="593"/>
      <c r="O18" s="593"/>
    </row>
    <row r="19" spans="2:15" x14ac:dyDescent="0.3">
      <c r="B19" s="517"/>
      <c r="C19" s="399" t="s">
        <v>473</v>
      </c>
      <c r="D19" s="400">
        <f>AVERAGEA(D15:D18)</f>
        <v>29.55</v>
      </c>
      <c r="E19" s="839">
        <f>-LOG((10^(-E15)+10^(-E16)+10^(-E17))/4)</f>
        <v>7.0139505262959991</v>
      </c>
      <c r="F19" s="839">
        <f>AVERAGEA(F15:F18)</f>
        <v>12.253333333333336</v>
      </c>
      <c r="G19" s="594">
        <f>AVERAGEA(G15:G18)</f>
        <v>1.1083333333333332</v>
      </c>
      <c r="H19" s="594">
        <f>AVERAGEA(H15:H18)</f>
        <v>1.405</v>
      </c>
      <c r="I19" s="594">
        <f>AVERAGEA(I15:I18)</f>
        <v>0.11666666666666665</v>
      </c>
      <c r="J19" s="594">
        <f>AVERAGEA(J15:J18)</f>
        <v>1.0916666666666668</v>
      </c>
      <c r="K19" s="594" t="s">
        <v>136</v>
      </c>
      <c r="L19" s="594" t="s">
        <v>136</v>
      </c>
      <c r="M19" s="594" t="s">
        <v>136</v>
      </c>
      <c r="N19" s="594" t="s">
        <v>136</v>
      </c>
      <c r="O19" s="594" t="s">
        <v>136</v>
      </c>
    </row>
    <row r="20" spans="2:15" x14ac:dyDescent="0.3">
      <c r="B20" s="322"/>
      <c r="C20" s="318"/>
      <c r="D20" s="325"/>
      <c r="E20" s="436"/>
      <c r="F20" s="326"/>
      <c r="G20" s="321"/>
      <c r="H20" s="326"/>
      <c r="I20" s="326"/>
      <c r="J20" s="326"/>
      <c r="K20" s="326"/>
      <c r="L20" s="326"/>
      <c r="M20" s="326"/>
      <c r="N20" s="325"/>
      <c r="O20" s="326"/>
    </row>
    <row r="21" spans="2:15" x14ac:dyDescent="0.3">
      <c r="B21" s="316"/>
      <c r="C21" s="385"/>
      <c r="D21" s="932" t="s">
        <v>70</v>
      </c>
      <c r="E21" s="932"/>
      <c r="F21" s="932"/>
      <c r="G21" s="932"/>
      <c r="H21" s="932"/>
      <c r="I21" s="326"/>
      <c r="J21" s="326"/>
      <c r="K21" s="326"/>
      <c r="L21" s="326"/>
      <c r="M21" s="326"/>
      <c r="N21" s="325"/>
      <c r="O21" s="326"/>
    </row>
    <row r="22" spans="2:15" ht="16.5" x14ac:dyDescent="0.4">
      <c r="B22" s="376" t="s">
        <v>17</v>
      </c>
      <c r="C22" s="318" t="s">
        <v>71</v>
      </c>
      <c r="D22" s="376" t="s">
        <v>45</v>
      </c>
      <c r="E22" s="544" t="s">
        <v>149</v>
      </c>
      <c r="F22" s="514" t="s">
        <v>42</v>
      </c>
      <c r="G22" s="376" t="s">
        <v>43</v>
      </c>
      <c r="H22" s="376" t="s">
        <v>23</v>
      </c>
      <c r="I22" s="326"/>
      <c r="J22" s="326"/>
      <c r="K22" s="326"/>
      <c r="L22" s="326"/>
      <c r="M22" s="326"/>
      <c r="N22" s="325"/>
      <c r="O22" s="326"/>
    </row>
    <row r="23" spans="2:15" x14ac:dyDescent="0.3">
      <c r="B23" s="376"/>
      <c r="C23" s="318" t="s">
        <v>58</v>
      </c>
      <c r="D23" s="376" t="s">
        <v>46</v>
      </c>
      <c r="E23" s="544"/>
      <c r="F23" s="377" t="s">
        <v>60</v>
      </c>
      <c r="G23" s="377" t="s">
        <v>60</v>
      </c>
      <c r="H23" s="377" t="s">
        <v>60</v>
      </c>
      <c r="I23" s="326"/>
      <c r="J23" s="326"/>
      <c r="K23" s="326"/>
      <c r="L23" s="326"/>
      <c r="M23" s="326"/>
      <c r="N23" s="325"/>
      <c r="O23" s="326"/>
    </row>
    <row r="24" spans="2:15" x14ac:dyDescent="0.3">
      <c r="B24" s="387" t="s">
        <v>138</v>
      </c>
      <c r="C24" s="411">
        <f>C10</f>
        <v>45344</v>
      </c>
      <c r="D24" s="405">
        <v>5</v>
      </c>
      <c r="E24" s="408" t="s">
        <v>402</v>
      </c>
      <c r="F24" s="397">
        <v>0.01</v>
      </c>
      <c r="G24" s="397" t="s">
        <v>9</v>
      </c>
      <c r="H24" s="397" t="s">
        <v>9</v>
      </c>
      <c r="I24" s="326"/>
      <c r="J24" s="326"/>
      <c r="K24" s="326"/>
      <c r="L24" s="326"/>
      <c r="M24" s="326"/>
      <c r="N24" s="325"/>
      <c r="O24" s="326"/>
    </row>
    <row r="25" spans="2:15" x14ac:dyDescent="0.3">
      <c r="B25" s="376" t="s">
        <v>53</v>
      </c>
      <c r="C25" s="382">
        <f>C11</f>
        <v>45463</v>
      </c>
      <c r="D25" s="325">
        <v>4</v>
      </c>
      <c r="E25" s="379" t="s">
        <v>402</v>
      </c>
      <c r="F25" s="378">
        <v>0.01</v>
      </c>
      <c r="G25" s="378" t="s">
        <v>9</v>
      </c>
      <c r="H25" s="378" t="s">
        <v>9</v>
      </c>
      <c r="I25" s="326"/>
      <c r="J25" s="326"/>
      <c r="K25" s="326"/>
      <c r="L25" s="326"/>
      <c r="M25" s="326"/>
      <c r="N25" s="325"/>
      <c r="O25" s="326"/>
    </row>
    <row r="26" spans="2:15" x14ac:dyDescent="0.3">
      <c r="B26" s="376"/>
      <c r="C26" s="382">
        <f>C12</f>
        <v>45526</v>
      </c>
      <c r="D26" s="325">
        <v>3.25</v>
      </c>
      <c r="E26" s="379" t="s">
        <v>402</v>
      </c>
      <c r="F26" s="378">
        <v>0.01</v>
      </c>
      <c r="G26" s="378" t="s">
        <v>9</v>
      </c>
      <c r="H26" s="378" t="s">
        <v>9</v>
      </c>
      <c r="I26" s="326"/>
      <c r="J26" s="326"/>
      <c r="K26" s="326"/>
      <c r="L26" s="326"/>
      <c r="M26" s="326"/>
      <c r="N26" s="325"/>
      <c r="O26" s="326"/>
    </row>
    <row r="27" spans="2:15" hidden="1" x14ac:dyDescent="0.3">
      <c r="B27" s="376"/>
      <c r="C27" s="382"/>
      <c r="D27" s="325"/>
      <c r="E27" s="379"/>
      <c r="F27" s="378"/>
      <c r="G27" s="378"/>
      <c r="H27" s="378"/>
      <c r="I27" s="326"/>
      <c r="J27" s="326"/>
      <c r="K27" s="326"/>
      <c r="L27" s="326"/>
      <c r="M27" s="326"/>
      <c r="N27" s="325"/>
      <c r="O27" s="326"/>
    </row>
    <row r="28" spans="2:15" x14ac:dyDescent="0.3">
      <c r="B28" s="517"/>
      <c r="C28" s="399" t="s">
        <v>61</v>
      </c>
      <c r="D28" s="400">
        <f>AVERAGEA(D24:D27)</f>
        <v>4.083333333333333</v>
      </c>
      <c r="E28" s="547" t="s">
        <v>9</v>
      </c>
      <c r="F28" s="401">
        <f>AVERAGEA(F24:F25)</f>
        <v>0.01</v>
      </c>
      <c r="G28" s="417" t="s">
        <v>9</v>
      </c>
      <c r="H28" s="417" t="s">
        <v>9</v>
      </c>
      <c r="I28" s="326"/>
      <c r="J28" s="326"/>
      <c r="K28" s="326"/>
      <c r="L28" s="326"/>
      <c r="M28" s="326"/>
      <c r="N28" s="325"/>
      <c r="O28" s="326"/>
    </row>
    <row r="29" spans="2:15" x14ac:dyDescent="0.3">
      <c r="B29" s="387" t="s">
        <v>139</v>
      </c>
      <c r="C29" s="411">
        <f>C15</f>
        <v>45344</v>
      </c>
      <c r="D29" s="405">
        <v>5</v>
      </c>
      <c r="E29" s="408" t="s">
        <v>402</v>
      </c>
      <c r="F29" s="397">
        <v>0.01</v>
      </c>
      <c r="G29" s="397" t="s">
        <v>9</v>
      </c>
      <c r="H29" s="397" t="s">
        <v>9</v>
      </c>
      <c r="I29" s="326"/>
      <c r="J29" s="326"/>
      <c r="K29" s="326"/>
      <c r="L29" s="326"/>
      <c r="M29" s="326"/>
      <c r="N29" s="325"/>
      <c r="O29" s="326"/>
    </row>
    <row r="30" spans="2:15" x14ac:dyDescent="0.3">
      <c r="B30" s="376" t="s">
        <v>140</v>
      </c>
      <c r="C30" s="382">
        <f>C16</f>
        <v>45463</v>
      </c>
      <c r="D30" s="325">
        <v>4.4000000000000004</v>
      </c>
      <c r="E30" s="379" t="s">
        <v>402</v>
      </c>
      <c r="F30" s="378">
        <v>0.01</v>
      </c>
      <c r="G30" s="378" t="s">
        <v>9</v>
      </c>
      <c r="H30" s="378" t="s">
        <v>9</v>
      </c>
      <c r="I30" s="326"/>
      <c r="J30" s="326"/>
      <c r="K30" s="326"/>
      <c r="L30" s="326"/>
      <c r="M30" s="326"/>
      <c r="N30" s="325"/>
      <c r="O30" s="326"/>
    </row>
    <row r="31" spans="2:15" x14ac:dyDescent="0.3">
      <c r="B31" s="376"/>
      <c r="C31" s="382">
        <f>C17</f>
        <v>45526</v>
      </c>
      <c r="D31" s="325">
        <v>3</v>
      </c>
      <c r="E31" s="379" t="s">
        <v>402</v>
      </c>
      <c r="F31" s="378">
        <v>0.01</v>
      </c>
      <c r="G31" s="378" t="s">
        <v>9</v>
      </c>
      <c r="H31" s="378" t="s">
        <v>9</v>
      </c>
      <c r="I31" s="326"/>
      <c r="J31" s="326"/>
      <c r="K31" s="326"/>
      <c r="L31" s="326"/>
      <c r="M31" s="326"/>
      <c r="N31" s="325"/>
      <c r="O31" s="326"/>
    </row>
    <row r="32" spans="2:15" hidden="1" x14ac:dyDescent="0.3">
      <c r="B32" s="376"/>
      <c r="C32" s="382"/>
      <c r="D32" s="325"/>
      <c r="E32" s="379"/>
      <c r="F32" s="378"/>
      <c r="G32" s="378"/>
      <c r="H32" s="378"/>
      <c r="I32" s="326"/>
      <c r="J32" s="326"/>
      <c r="K32" s="326"/>
      <c r="L32" s="326"/>
      <c r="M32" s="326"/>
      <c r="N32" s="325"/>
      <c r="O32" s="326"/>
    </row>
    <row r="33" spans="1:15" x14ac:dyDescent="0.3">
      <c r="B33" s="517"/>
      <c r="C33" s="399" t="s">
        <v>61</v>
      </c>
      <c r="D33" s="400">
        <f>AVERAGEA(D29:D32)</f>
        <v>4.1333333333333337</v>
      </c>
      <c r="E33" s="547" t="s">
        <v>9</v>
      </c>
      <c r="F33" s="401">
        <f>AVERAGEA(F29:F30)</f>
        <v>0.01</v>
      </c>
      <c r="G33" s="417" t="s">
        <v>9</v>
      </c>
      <c r="H33" s="417" t="s">
        <v>9</v>
      </c>
      <c r="I33" s="326"/>
      <c r="J33" s="326"/>
      <c r="K33" s="326"/>
      <c r="L33" s="326"/>
      <c r="M33" s="326"/>
      <c r="N33" s="325"/>
      <c r="O33" s="326"/>
    </row>
    <row r="34" spans="1:15" ht="12.75" customHeight="1" x14ac:dyDescent="0.3">
      <c r="A34" s="27"/>
      <c r="B34" s="322" t="s">
        <v>66</v>
      </c>
      <c r="C34" s="318"/>
      <c r="D34" s="375"/>
      <c r="E34" s="375"/>
      <c r="F34" s="541"/>
      <c r="G34" s="545"/>
      <c r="H34" s="541"/>
      <c r="I34" s="545"/>
      <c r="J34" s="541"/>
      <c r="K34" s="541"/>
      <c r="L34" s="319"/>
      <c r="M34" s="541"/>
      <c r="N34" s="541"/>
      <c r="O34" s="541"/>
    </row>
    <row r="35" spans="1:15" ht="12.75" customHeight="1" x14ac:dyDescent="0.3">
      <c r="A35" s="27"/>
      <c r="B35" s="936" t="s">
        <v>519</v>
      </c>
      <c r="C35" s="936"/>
      <c r="D35" s="936"/>
      <c r="E35" s="936"/>
      <c r="F35" s="936"/>
      <c r="G35" s="936"/>
      <c r="H35" s="936"/>
      <c r="I35" s="936"/>
      <c r="J35" s="936"/>
      <c r="K35" s="936"/>
      <c r="L35" s="936"/>
      <c r="M35" s="936"/>
      <c r="N35" s="936"/>
      <c r="O35" s="936"/>
    </row>
    <row r="36" spans="1:15" ht="12.75" customHeight="1" x14ac:dyDescent="0.3">
      <c r="A36" s="27"/>
      <c r="B36" s="936" t="s">
        <v>381</v>
      </c>
      <c r="C36" s="936"/>
      <c r="D36" s="936"/>
      <c r="E36" s="936"/>
      <c r="F36" s="936"/>
      <c r="G36" s="936"/>
      <c r="H36" s="936"/>
      <c r="I36" s="936"/>
      <c r="J36" s="936"/>
      <c r="K36" s="936"/>
      <c r="L36" s="936"/>
      <c r="M36" s="936"/>
      <c r="N36" s="936"/>
      <c r="O36" s="936"/>
    </row>
    <row r="37" spans="1:15" ht="12.75" customHeight="1" x14ac:dyDescent="0.3">
      <c r="B37" s="322"/>
      <c r="C37" s="511"/>
      <c r="D37" s="375"/>
      <c r="E37" s="375"/>
      <c r="F37" s="322"/>
      <c r="G37" s="324"/>
      <c r="H37" s="530"/>
      <c r="I37" s="542"/>
      <c r="J37" s="375"/>
      <c r="K37" s="515"/>
      <c r="L37" s="514"/>
      <c r="M37" s="375"/>
      <c r="N37" s="530"/>
      <c r="O37" s="530"/>
    </row>
    <row r="38" spans="1:15" ht="12.75" customHeight="1" x14ac:dyDescent="0.3">
      <c r="B38" s="374"/>
      <c r="C38" s="399" t="s">
        <v>58</v>
      </c>
      <c r="D38" s="409" t="s">
        <v>67</v>
      </c>
      <c r="E38" s="409" t="s">
        <v>68</v>
      </c>
      <c r="F38" s="409" t="s">
        <v>83</v>
      </c>
      <c r="G38" s="410" t="s">
        <v>69</v>
      </c>
      <c r="H38" s="530"/>
      <c r="I38" s="548" t="s">
        <v>109</v>
      </c>
      <c r="J38" s="623" t="s">
        <v>2</v>
      </c>
      <c r="K38" s="410" t="s">
        <v>69</v>
      </c>
      <c r="L38" s="514"/>
      <c r="M38" s="375"/>
      <c r="N38" s="530"/>
      <c r="O38" s="530"/>
    </row>
    <row r="39" spans="1:15" ht="12.75" customHeight="1" x14ac:dyDescent="0.3">
      <c r="B39" s="376" t="s">
        <v>138</v>
      </c>
      <c r="C39" s="382">
        <f>C10</f>
        <v>45344</v>
      </c>
      <c r="D39" s="584">
        <f>+(H10/48.03+N(I10)/62.01+J10/35.45+G10+N(G24)/46.01+N(F24)/31.66)*1000</f>
        <v>1201.0317320558727</v>
      </c>
      <c r="E39" s="397" t="s">
        <v>9</v>
      </c>
      <c r="F39" s="397" t="s">
        <v>9</v>
      </c>
      <c r="G39" s="397" t="s">
        <v>9</v>
      </c>
      <c r="H39" s="530"/>
      <c r="I39" s="397" t="s">
        <v>9</v>
      </c>
      <c r="J39" s="397" t="s">
        <v>9</v>
      </c>
      <c r="K39" s="397" t="s">
        <v>9</v>
      </c>
      <c r="L39" s="514"/>
      <c r="M39" s="375"/>
      <c r="N39" s="530"/>
      <c r="O39" s="530"/>
    </row>
    <row r="40" spans="1:15" ht="12.75" customHeight="1" x14ac:dyDescent="0.3">
      <c r="B40" s="376" t="s">
        <v>53</v>
      </c>
      <c r="C40" s="382">
        <f>C11</f>
        <v>45463</v>
      </c>
      <c r="D40" s="584">
        <f>+(H11/48.03+N(I11)/62.01+J11/35.45+G11+N(G25)/46.01+N(F25)/31.66)*1000</f>
        <v>1201.6290348751065</v>
      </c>
      <c r="E40" s="378" t="s">
        <v>9</v>
      </c>
      <c r="F40" s="378" t="s">
        <v>9</v>
      </c>
      <c r="G40" s="378" t="s">
        <v>9</v>
      </c>
      <c r="H40" s="377"/>
      <c r="I40" s="378" t="s">
        <v>9</v>
      </c>
      <c r="J40" s="378" t="s">
        <v>9</v>
      </c>
      <c r="K40" s="378" t="s">
        <v>9</v>
      </c>
      <c r="L40" s="514"/>
      <c r="M40" s="375"/>
      <c r="N40" s="530"/>
      <c r="O40" s="530"/>
    </row>
    <row r="41" spans="1:15" ht="12.75" customHeight="1" x14ac:dyDescent="0.3">
      <c r="B41" s="376"/>
      <c r="C41" s="382">
        <f>C12</f>
        <v>45526</v>
      </c>
      <c r="D41" s="584">
        <f>+(H12/48.03+N(I12)/62.01+J12/35.45+G12+N(G26)/46.01+N(F26)/31.66)*1000</f>
        <v>1124.5107749960214</v>
      </c>
      <c r="E41" s="378" t="s">
        <v>9</v>
      </c>
      <c r="F41" s="378" t="s">
        <v>9</v>
      </c>
      <c r="G41" s="378" t="s">
        <v>9</v>
      </c>
      <c r="H41" s="377"/>
      <c r="I41" s="378" t="s">
        <v>9</v>
      </c>
      <c r="J41" s="378" t="s">
        <v>9</v>
      </c>
      <c r="K41" s="378" t="s">
        <v>9</v>
      </c>
      <c r="L41" s="514"/>
      <c r="M41" s="375"/>
      <c r="N41" s="530"/>
      <c r="O41" s="530"/>
    </row>
    <row r="42" spans="1:15" ht="12.75" hidden="1" customHeight="1" x14ac:dyDescent="0.3">
      <c r="B42" s="376"/>
      <c r="C42" s="382">
        <f>C13</f>
        <v>0</v>
      </c>
      <c r="D42" s="584">
        <f>+(H13/48.03+N(I13)/62.01+J13/35.45+G13+N(G27)/46.01+N(F27)/31.66)*1000</f>
        <v>0</v>
      </c>
      <c r="E42" s="584" t="s">
        <v>136</v>
      </c>
      <c r="F42" s="319" t="s">
        <v>136</v>
      </c>
      <c r="G42" s="514" t="s">
        <v>136</v>
      </c>
      <c r="H42" s="377"/>
      <c r="I42" s="325" t="s">
        <v>136</v>
      </c>
      <c r="J42" s="325" t="s">
        <v>136</v>
      </c>
      <c r="K42" s="393" t="s">
        <v>136</v>
      </c>
      <c r="L42" s="514"/>
      <c r="M42" s="375"/>
      <c r="N42" s="530"/>
      <c r="O42" s="530"/>
    </row>
    <row r="43" spans="1:15" ht="12.75" customHeight="1" x14ac:dyDescent="0.3">
      <c r="B43" s="387" t="s">
        <v>139</v>
      </c>
      <c r="C43" s="411">
        <f>C15</f>
        <v>45344</v>
      </c>
      <c r="D43" s="583">
        <f>+(H15/48.03+N(I15)/62.01+J15/35.45+G15+N(G29)/46.01+N(F29)/31.66)*1000</f>
        <v>1182.7141255528848</v>
      </c>
      <c r="E43" s="397" t="s">
        <v>9</v>
      </c>
      <c r="F43" s="397" t="s">
        <v>9</v>
      </c>
      <c r="G43" s="397" t="s">
        <v>9</v>
      </c>
      <c r="H43" s="530"/>
      <c r="I43" s="397" t="s">
        <v>9</v>
      </c>
      <c r="J43" s="397" t="s">
        <v>9</v>
      </c>
      <c r="K43" s="397" t="s">
        <v>9</v>
      </c>
      <c r="L43" s="514"/>
      <c r="M43" s="375"/>
      <c r="N43" s="530"/>
      <c r="O43" s="530"/>
    </row>
    <row r="44" spans="1:15" ht="12.75" customHeight="1" x14ac:dyDescent="0.3">
      <c r="B44" s="376" t="s">
        <v>140</v>
      </c>
      <c r="C44" s="382">
        <f>C16</f>
        <v>45463</v>
      </c>
      <c r="D44" s="584">
        <f>+(H16/48.03+N(I16)/62.01+J16/35.45+G16+N(G30)/46.01+N(F30)/31.66)*1000</f>
        <v>1198.0021222225221</v>
      </c>
      <c r="E44" s="378" t="s">
        <v>9</v>
      </c>
      <c r="F44" s="378" t="s">
        <v>9</v>
      </c>
      <c r="G44" s="378" t="s">
        <v>9</v>
      </c>
      <c r="H44" s="377"/>
      <c r="I44" s="378" t="s">
        <v>9</v>
      </c>
      <c r="J44" s="378" t="s">
        <v>9</v>
      </c>
      <c r="K44" s="378" t="s">
        <v>9</v>
      </c>
      <c r="L44" s="514"/>
      <c r="M44" s="375"/>
      <c r="N44" s="530"/>
      <c r="O44" s="530"/>
    </row>
    <row r="45" spans="1:15" ht="12.75" customHeight="1" x14ac:dyDescent="0.3">
      <c r="B45" s="376"/>
      <c r="C45" s="382">
        <f>C17</f>
        <v>45526</v>
      </c>
      <c r="D45" s="584">
        <f>+(H17/48.03+N(I17)/62.01+J17/35.45+G17+N(G31)/46.01+N(F31)/31.66)*1000</f>
        <v>1131.0168614567965</v>
      </c>
      <c r="E45" s="378" t="s">
        <v>9</v>
      </c>
      <c r="F45" s="378" t="s">
        <v>9</v>
      </c>
      <c r="G45" s="378" t="s">
        <v>9</v>
      </c>
      <c r="H45" s="377"/>
      <c r="I45" s="378" t="s">
        <v>9</v>
      </c>
      <c r="J45" s="378" t="s">
        <v>9</v>
      </c>
      <c r="K45" s="378" t="s">
        <v>9</v>
      </c>
      <c r="L45" s="514"/>
      <c r="M45" s="375"/>
      <c r="N45" s="530"/>
      <c r="O45" s="530"/>
    </row>
    <row r="46" spans="1:15" ht="12.75" hidden="1" customHeight="1" x14ac:dyDescent="0.3">
      <c r="B46" s="391"/>
      <c r="C46" s="414">
        <f>C18</f>
        <v>0</v>
      </c>
      <c r="D46" s="625">
        <f>+(H18/48.03+N(I18)/62.01+J18/35.45+G18+N(G32)/46.01+N(F32)/31.66)*1000</f>
        <v>0</v>
      </c>
      <c r="E46" s="625" t="s">
        <v>136</v>
      </c>
      <c r="F46" s="626" t="s">
        <v>136</v>
      </c>
      <c r="G46" s="393" t="s">
        <v>136</v>
      </c>
      <c r="H46" s="377"/>
      <c r="I46" s="572" t="s">
        <v>136</v>
      </c>
      <c r="J46" s="572" t="s">
        <v>136</v>
      </c>
      <c r="K46" s="549" t="s">
        <v>136</v>
      </c>
      <c r="L46" s="514"/>
      <c r="M46" s="375"/>
      <c r="N46" s="530"/>
      <c r="O46" s="530"/>
    </row>
    <row r="47" spans="1:15" ht="12.75" customHeight="1" x14ac:dyDescent="0.3">
      <c r="B47" s="387"/>
      <c r="C47" s="388"/>
      <c r="D47" s="834"/>
      <c r="E47" s="834"/>
      <c r="F47" s="834"/>
      <c r="G47" s="413"/>
      <c r="H47" s="530"/>
      <c r="I47" s="835"/>
      <c r="J47" s="412"/>
      <c r="K47" s="836"/>
      <c r="L47" s="514"/>
      <c r="M47" s="375"/>
      <c r="N47" s="530"/>
      <c r="O47" s="530"/>
    </row>
    <row r="48" spans="1:15" ht="12.75" customHeight="1" x14ac:dyDescent="0.3">
      <c r="B48" s="27"/>
      <c r="C48" s="219"/>
      <c r="D48" s="211"/>
      <c r="E48" s="211"/>
      <c r="F48" s="272"/>
      <c r="G48" s="213"/>
      <c r="H48" s="273"/>
      <c r="I48" s="271"/>
      <c r="J48" s="272"/>
      <c r="K48" s="224"/>
      <c r="L48" s="214"/>
      <c r="M48" s="211"/>
      <c r="N48" s="270"/>
      <c r="O48" s="270"/>
    </row>
    <row r="49" spans="1:15" x14ac:dyDescent="0.3">
      <c r="A49" s="27"/>
      <c r="B49" s="27"/>
      <c r="C49" s="219"/>
      <c r="D49" s="211"/>
      <c r="E49" s="211"/>
      <c r="F49" s="272"/>
      <c r="G49" s="212"/>
      <c r="H49" s="213"/>
      <c r="I49" s="213"/>
      <c r="J49" s="213"/>
      <c r="K49" s="214"/>
      <c r="L49" s="212"/>
      <c r="M49" s="216"/>
      <c r="N49" s="216"/>
      <c r="O49" s="216"/>
    </row>
    <row r="50" spans="1:15" x14ac:dyDescent="0.3">
      <c r="A50" s="27"/>
      <c r="B50" s="27"/>
      <c r="C50" s="219"/>
      <c r="D50" s="211"/>
      <c r="E50" s="211"/>
      <c r="F50" s="272"/>
      <c r="G50" s="212"/>
      <c r="H50" s="213"/>
      <c r="I50" s="213"/>
      <c r="J50" s="213"/>
      <c r="K50" s="214"/>
      <c r="L50" s="212"/>
      <c r="M50" s="216"/>
      <c r="N50" s="216"/>
      <c r="O50" s="216"/>
    </row>
    <row r="51" spans="1:15" x14ac:dyDescent="0.3">
      <c r="A51" s="27"/>
      <c r="B51" s="27"/>
      <c r="C51" s="219"/>
      <c r="D51" s="211"/>
      <c r="E51" s="211"/>
      <c r="F51" s="272"/>
      <c r="G51" s="212"/>
      <c r="H51" s="213"/>
      <c r="I51" s="213"/>
      <c r="J51" s="213"/>
      <c r="K51" s="214"/>
      <c r="L51" s="212"/>
      <c r="M51" s="216"/>
      <c r="N51" s="216"/>
      <c r="O51" s="216"/>
    </row>
    <row r="52" spans="1:15" x14ac:dyDescent="0.3">
      <c r="A52" s="27"/>
      <c r="B52" s="27"/>
      <c r="C52" s="209"/>
      <c r="D52" s="211"/>
      <c r="E52" s="211"/>
      <c r="F52" s="272"/>
      <c r="G52" s="212"/>
      <c r="H52" s="213"/>
      <c r="I52" s="213"/>
      <c r="J52" s="213"/>
      <c r="K52" s="214"/>
      <c r="L52" s="212"/>
      <c r="M52" s="216"/>
      <c r="N52" s="216"/>
      <c r="O52" s="216"/>
    </row>
    <row r="53" spans="1:15" x14ac:dyDescent="0.3">
      <c r="A53" s="27"/>
      <c r="B53" s="27"/>
      <c r="C53" s="219"/>
      <c r="D53" s="211"/>
      <c r="E53" s="211"/>
      <c r="F53" s="272"/>
      <c r="G53" s="213"/>
      <c r="H53" s="213"/>
      <c r="I53" s="213"/>
      <c r="J53" s="213"/>
      <c r="K53" s="215"/>
      <c r="L53" s="212"/>
      <c r="M53" s="216"/>
      <c r="N53" s="216"/>
      <c r="O53" s="216"/>
    </row>
    <row r="54" spans="1:15" x14ac:dyDescent="0.3">
      <c r="A54" s="27"/>
      <c r="B54" s="27"/>
      <c r="C54" s="219"/>
      <c r="D54" s="211"/>
      <c r="E54" s="211"/>
      <c r="F54" s="272"/>
      <c r="G54" s="213"/>
      <c r="H54" s="213"/>
      <c r="I54" s="213"/>
      <c r="J54" s="213"/>
      <c r="K54" s="215"/>
      <c r="L54" s="212"/>
      <c r="M54" s="216"/>
      <c r="N54" s="216"/>
      <c r="O54" s="216"/>
    </row>
    <row r="55" spans="1:15" x14ac:dyDescent="0.3">
      <c r="H55" s="216"/>
      <c r="I55" s="216"/>
      <c r="J55" s="216"/>
      <c r="K55" s="223"/>
      <c r="L55" s="274"/>
      <c r="M55" s="216"/>
      <c r="N55" s="216"/>
      <c r="O55" s="216"/>
    </row>
    <row r="56" spans="1:15" x14ac:dyDescent="0.3">
      <c r="H56" s="216"/>
      <c r="I56" s="216"/>
      <c r="J56" s="216"/>
      <c r="K56" s="223"/>
      <c r="L56" s="274"/>
      <c r="M56" s="216"/>
      <c r="N56" s="216"/>
      <c r="O56" s="216"/>
    </row>
    <row r="57" spans="1:15" x14ac:dyDescent="0.3">
      <c r="H57" s="216"/>
      <c r="I57" s="216"/>
      <c r="J57" s="216"/>
      <c r="K57" s="223"/>
      <c r="L57" s="274"/>
      <c r="M57" s="216"/>
      <c r="N57" s="216"/>
      <c r="O57" s="216"/>
    </row>
    <row r="58" spans="1:15" x14ac:dyDescent="0.3">
      <c r="H58" s="216"/>
      <c r="I58" s="216"/>
      <c r="J58" s="216"/>
      <c r="K58" s="223"/>
      <c r="L58" s="274"/>
      <c r="M58" s="216"/>
      <c r="N58" s="216"/>
      <c r="O58" s="216"/>
    </row>
    <row r="59" spans="1:15" x14ac:dyDescent="0.3">
      <c r="H59" s="216"/>
      <c r="I59" s="216"/>
      <c r="J59" s="216"/>
      <c r="K59" s="223"/>
      <c r="L59" s="274"/>
      <c r="M59" s="216"/>
      <c r="N59" s="216"/>
      <c r="O59" s="216"/>
    </row>
    <row r="60" spans="1:15" x14ac:dyDescent="0.3">
      <c r="H60" s="216"/>
      <c r="I60" s="216"/>
      <c r="J60" s="216"/>
      <c r="K60" s="223"/>
      <c r="L60" s="274"/>
      <c r="M60" s="216"/>
      <c r="N60" s="216"/>
      <c r="O60" s="216"/>
    </row>
    <row r="61" spans="1:15" x14ac:dyDescent="0.3">
      <c r="H61" s="216"/>
      <c r="I61" s="216"/>
      <c r="J61" s="216"/>
      <c r="K61" s="223"/>
      <c r="L61" s="274"/>
      <c r="M61" s="216"/>
      <c r="N61" s="216"/>
      <c r="O61" s="216"/>
    </row>
    <row r="62" spans="1:15" x14ac:dyDescent="0.3">
      <c r="H62" s="216"/>
      <c r="I62" s="216"/>
      <c r="J62" s="216"/>
      <c r="K62" s="223"/>
      <c r="L62" s="274"/>
      <c r="M62" s="216"/>
      <c r="N62" s="216"/>
      <c r="O62" s="216"/>
    </row>
    <row r="63" spans="1:15" x14ac:dyDescent="0.3">
      <c r="H63" s="216"/>
      <c r="I63" s="216"/>
      <c r="J63" s="216"/>
      <c r="K63" s="223"/>
      <c r="L63" s="274"/>
      <c r="M63" s="216"/>
      <c r="N63" s="216"/>
      <c r="O63" s="216"/>
    </row>
    <row r="64" spans="1:15" x14ac:dyDescent="0.3">
      <c r="H64" s="216"/>
      <c r="I64" s="216"/>
      <c r="J64" s="216"/>
      <c r="K64" s="223"/>
      <c r="L64" s="274"/>
      <c r="M64" s="216"/>
      <c r="N64" s="216"/>
      <c r="O64" s="216"/>
    </row>
    <row r="65" spans="8:15" x14ac:dyDescent="0.3">
      <c r="H65" s="216"/>
      <c r="I65" s="216"/>
      <c r="J65" s="216"/>
      <c r="K65" s="223"/>
      <c r="L65" s="274"/>
      <c r="M65" s="216"/>
      <c r="N65" s="216"/>
      <c r="O65" s="216"/>
    </row>
    <row r="66" spans="8:15" x14ac:dyDescent="0.3">
      <c r="H66" s="216"/>
      <c r="I66" s="216"/>
      <c r="J66" s="216"/>
      <c r="K66" s="216"/>
      <c r="L66" s="274"/>
      <c r="M66" s="216"/>
      <c r="N66" s="216"/>
      <c r="O66" s="216"/>
    </row>
    <row r="67" spans="8:15" x14ac:dyDescent="0.3">
      <c r="H67" s="216"/>
      <c r="I67" s="216"/>
      <c r="J67" s="216"/>
      <c r="K67" s="216"/>
      <c r="L67" s="274"/>
      <c r="M67" s="216"/>
      <c r="N67" s="216"/>
      <c r="O67" s="216"/>
    </row>
    <row r="312" spans="3:8" x14ac:dyDescent="0.3">
      <c r="C312" s="206">
        <v>6.6135911906364502</v>
      </c>
      <c r="G312" s="216">
        <v>0.92100000000000004</v>
      </c>
      <c r="H312" s="267">
        <v>0.374</v>
      </c>
    </row>
  </sheetData>
  <mergeCells count="4">
    <mergeCell ref="D7:O7"/>
    <mergeCell ref="D21:H21"/>
    <mergeCell ref="B35:O35"/>
    <mergeCell ref="B36:O36"/>
  </mergeCells>
  <phoneticPr fontId="9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0DB1-1092-49AE-A71C-53C68EFA0D17}">
  <sheetPr>
    <tabColor theme="0"/>
    <pageSetUpPr fitToPage="1"/>
  </sheetPr>
  <dimension ref="A1:T312"/>
  <sheetViews>
    <sheetView tabSelected="1" view="pageBreakPreview" zoomScaleNormal="100" zoomScaleSheetLayoutView="100" workbookViewId="0">
      <selection activeCell="B63" sqref="B63"/>
    </sheetView>
  </sheetViews>
  <sheetFormatPr defaultColWidth="8.09765625" defaultRowHeight="13" x14ac:dyDescent="0.3"/>
  <cols>
    <col min="1" max="1" width="2.69921875" style="1" customWidth="1"/>
    <col min="2" max="2" width="18.69921875" style="1" customWidth="1"/>
    <col min="3" max="3" width="12.69921875" style="9" customWidth="1"/>
    <col min="4" max="4" width="11.8984375" style="1" customWidth="1"/>
    <col min="5" max="5" width="11.296875" style="1" customWidth="1"/>
    <col min="6" max="15" width="8.69921875" style="1" customWidth="1"/>
    <col min="16" max="16384" width="8.09765625" style="1"/>
  </cols>
  <sheetData>
    <row r="1" spans="1:20" s="76" customFormat="1" ht="18.649999999999999" customHeight="1" x14ac:dyDescent="0.4">
      <c r="A1" s="76" t="s">
        <v>15</v>
      </c>
      <c r="B1" s="494" t="s">
        <v>592</v>
      </c>
      <c r="C1" s="495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</row>
    <row r="2" spans="1:20" s="76" customFormat="1" ht="18.649999999999999" customHeight="1" x14ac:dyDescent="0.4">
      <c r="B2" s="496"/>
      <c r="C2" s="495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</row>
    <row r="3" spans="1:20" s="76" customFormat="1" ht="18.649999999999999" customHeight="1" x14ac:dyDescent="0.4">
      <c r="B3" s="496" t="s">
        <v>105</v>
      </c>
      <c r="C3" s="497" t="s">
        <v>541</v>
      </c>
      <c r="D3" s="496"/>
      <c r="E3" s="496"/>
      <c r="F3" s="496"/>
      <c r="G3" s="498"/>
      <c r="H3" s="496"/>
      <c r="I3" s="496"/>
      <c r="J3" s="496"/>
      <c r="K3" s="496"/>
      <c r="L3" s="496"/>
      <c r="M3" s="496"/>
      <c r="N3" s="496"/>
      <c r="O3" s="496"/>
    </row>
    <row r="4" spans="1:20" s="76" customFormat="1" ht="18.649999999999999" customHeight="1" x14ac:dyDescent="0.4">
      <c r="B4" s="496" t="s">
        <v>106</v>
      </c>
      <c r="C4" s="495" t="s">
        <v>255</v>
      </c>
      <c r="D4" s="496"/>
      <c r="E4" s="496"/>
      <c r="F4" s="496"/>
      <c r="G4" s="496"/>
      <c r="H4" s="496"/>
      <c r="I4" s="496"/>
      <c r="J4" s="496"/>
      <c r="K4" s="496"/>
      <c r="L4" s="496"/>
      <c r="M4" s="496"/>
      <c r="N4" s="496"/>
      <c r="O4" s="496"/>
    </row>
    <row r="5" spans="1:20" s="76" customFormat="1" ht="18.649999999999999" customHeight="1" x14ac:dyDescent="0.4">
      <c r="B5" s="496" t="s">
        <v>292</v>
      </c>
      <c r="C5" s="495" t="s">
        <v>176</v>
      </c>
      <c r="D5" s="496"/>
      <c r="E5" s="496"/>
      <c r="F5" s="496"/>
      <c r="G5" s="496"/>
      <c r="H5" s="496"/>
      <c r="I5" s="496"/>
      <c r="J5" s="496"/>
      <c r="K5" s="496"/>
      <c r="L5" s="496"/>
      <c r="M5" s="496"/>
      <c r="N5" s="496"/>
      <c r="O5" s="496"/>
    </row>
    <row r="6" spans="1:20" ht="12.75" customHeight="1" x14ac:dyDescent="0.3">
      <c r="B6" s="451" t="s">
        <v>15</v>
      </c>
      <c r="C6" s="472"/>
      <c r="D6" s="451"/>
      <c r="E6" s="451"/>
      <c r="F6" s="451"/>
      <c r="G6" s="451"/>
      <c r="H6" s="451"/>
      <c r="I6" s="451"/>
      <c r="J6" s="451"/>
      <c r="K6" s="451"/>
      <c r="L6" s="451"/>
      <c r="M6" s="451"/>
      <c r="N6" s="451"/>
      <c r="O6" s="451"/>
    </row>
    <row r="7" spans="1:20" ht="12.75" customHeight="1" x14ac:dyDescent="0.3">
      <c r="B7" s="424"/>
      <c r="C7" s="479"/>
      <c r="D7" s="933" t="s">
        <v>163</v>
      </c>
      <c r="E7" s="933"/>
      <c r="F7" s="933"/>
      <c r="G7" s="933"/>
      <c r="H7" s="933"/>
      <c r="I7" s="933"/>
      <c r="J7" s="933"/>
      <c r="K7" s="933"/>
      <c r="L7" s="933"/>
      <c r="M7" s="933"/>
      <c r="N7" s="933"/>
      <c r="O7" s="933"/>
      <c r="P7" s="5"/>
      <c r="Q7" s="5"/>
      <c r="R7" s="5"/>
      <c r="S7" s="5"/>
      <c r="T7" s="5"/>
    </row>
    <row r="8" spans="1:20" s="4" customFormat="1" ht="16.5" x14ac:dyDescent="0.4">
      <c r="B8" s="432" t="s">
        <v>17</v>
      </c>
      <c r="C8" s="465" t="s">
        <v>71</v>
      </c>
      <c r="D8" s="432" t="s">
        <v>18</v>
      </c>
      <c r="E8" s="432" t="s">
        <v>19</v>
      </c>
      <c r="F8" s="432" t="s">
        <v>20</v>
      </c>
      <c r="G8" s="432" t="s">
        <v>21</v>
      </c>
      <c r="H8" s="433" t="s">
        <v>73</v>
      </c>
      <c r="I8" s="463" t="s">
        <v>74</v>
      </c>
      <c r="J8" s="432" t="s">
        <v>75</v>
      </c>
      <c r="K8" s="432" t="s">
        <v>76</v>
      </c>
      <c r="L8" s="432" t="s">
        <v>77</v>
      </c>
      <c r="M8" s="433" t="s">
        <v>78</v>
      </c>
      <c r="N8" s="433" t="s">
        <v>79</v>
      </c>
      <c r="O8" s="433" t="s">
        <v>80</v>
      </c>
    </row>
    <row r="9" spans="1:20" s="4" customFormat="1" ht="12.75" customHeight="1" x14ac:dyDescent="0.3">
      <c r="B9" s="439"/>
      <c r="C9" s="475" t="s">
        <v>58</v>
      </c>
      <c r="D9" s="439" t="s">
        <v>84</v>
      </c>
      <c r="E9" s="439"/>
      <c r="F9" s="439" t="s">
        <v>22</v>
      </c>
      <c r="G9" s="439" t="s">
        <v>59</v>
      </c>
      <c r="H9" s="439" t="s">
        <v>60</v>
      </c>
      <c r="I9" s="439" t="s">
        <v>60</v>
      </c>
      <c r="J9" s="439" t="s">
        <v>60</v>
      </c>
      <c r="K9" s="439" t="s">
        <v>60</v>
      </c>
      <c r="L9" s="439" t="s">
        <v>60</v>
      </c>
      <c r="M9" s="439" t="s">
        <v>60</v>
      </c>
      <c r="N9" s="439" t="s">
        <v>60</v>
      </c>
      <c r="O9" s="439" t="s">
        <v>60</v>
      </c>
    </row>
    <row r="10" spans="1:20" ht="12.75" customHeight="1" x14ac:dyDescent="0.3">
      <c r="B10" s="432" t="s">
        <v>176</v>
      </c>
      <c r="C10" s="411">
        <v>45366</v>
      </c>
      <c r="D10" s="405">
        <v>22.3</v>
      </c>
      <c r="E10" s="592">
        <v>7.25</v>
      </c>
      <c r="F10" s="592">
        <v>14.96</v>
      </c>
      <c r="G10" s="595">
        <v>1.2589999999999999</v>
      </c>
      <c r="H10" s="592">
        <v>4.72</v>
      </c>
      <c r="I10" s="592">
        <v>0.9</v>
      </c>
      <c r="J10" s="592">
        <v>0.4</v>
      </c>
      <c r="K10" s="592">
        <v>0.104</v>
      </c>
      <c r="L10" s="592">
        <v>2.04</v>
      </c>
      <c r="M10" s="592">
        <v>1.25</v>
      </c>
      <c r="N10" s="592">
        <v>21.33</v>
      </c>
      <c r="O10" s="592">
        <v>2.16</v>
      </c>
    </row>
    <row r="11" spans="1:20" ht="12.75" customHeight="1" x14ac:dyDescent="0.3">
      <c r="B11" s="451"/>
      <c r="C11" s="382">
        <v>45458</v>
      </c>
      <c r="D11" s="325">
        <v>31.2</v>
      </c>
      <c r="E11" s="593">
        <v>7.46</v>
      </c>
      <c r="F11" s="593">
        <v>15.66</v>
      </c>
      <c r="G11" s="596">
        <v>1.319</v>
      </c>
      <c r="H11" s="593">
        <v>3.66</v>
      </c>
      <c r="I11" s="593">
        <v>1.52</v>
      </c>
      <c r="J11" s="593">
        <v>1.94</v>
      </c>
      <c r="K11" s="593">
        <v>0.1</v>
      </c>
      <c r="L11" s="593">
        <v>2.74</v>
      </c>
      <c r="M11" s="593">
        <v>1.69</v>
      </c>
      <c r="N11" s="593">
        <v>23.14</v>
      </c>
      <c r="O11" s="593">
        <v>2.13</v>
      </c>
    </row>
    <row r="12" spans="1:20" ht="12.75" customHeight="1" x14ac:dyDescent="0.3">
      <c r="B12" s="451"/>
      <c r="C12" s="382">
        <v>45550</v>
      </c>
      <c r="D12" s="325">
        <v>29.5</v>
      </c>
      <c r="E12" s="593">
        <v>7.65</v>
      </c>
      <c r="F12" s="593">
        <v>15.82</v>
      </c>
      <c r="G12" s="596">
        <v>1.3660000000000001</v>
      </c>
      <c r="H12" s="593">
        <v>4.5199999999999996</v>
      </c>
      <c r="I12" s="593">
        <v>2.06</v>
      </c>
      <c r="J12" s="593">
        <v>0.94</v>
      </c>
      <c r="K12" s="593">
        <v>7.8E-2</v>
      </c>
      <c r="L12" s="593">
        <v>2.25</v>
      </c>
      <c r="M12" s="593">
        <v>1.85</v>
      </c>
      <c r="N12" s="593">
        <v>24.12</v>
      </c>
      <c r="O12" s="593">
        <v>2.19</v>
      </c>
    </row>
    <row r="13" spans="1:20" ht="12.75" customHeight="1" x14ac:dyDescent="0.3">
      <c r="B13" s="451"/>
      <c r="C13" s="382">
        <v>45641</v>
      </c>
      <c r="D13" s="325">
        <v>25.3</v>
      </c>
      <c r="E13" s="593">
        <v>7.6</v>
      </c>
      <c r="F13" s="593">
        <v>16.12</v>
      </c>
      <c r="G13" s="596">
        <v>1.345</v>
      </c>
      <c r="H13" s="593">
        <v>4.93</v>
      </c>
      <c r="I13" s="593">
        <v>3.91</v>
      </c>
      <c r="J13" s="593">
        <v>1.51</v>
      </c>
      <c r="K13" s="593">
        <v>9.7000000000000003E-2</v>
      </c>
      <c r="L13" s="593">
        <v>2.84</v>
      </c>
      <c r="M13" s="593">
        <v>1.93</v>
      </c>
      <c r="N13" s="593">
        <v>23.88</v>
      </c>
      <c r="O13" s="593">
        <v>2.06</v>
      </c>
    </row>
    <row r="14" spans="1:20" x14ac:dyDescent="0.3">
      <c r="B14" s="499"/>
      <c r="C14" s="399" t="s">
        <v>165</v>
      </c>
      <c r="D14" s="400">
        <f>AVERAGEA(D10:D13)</f>
        <v>27.074999999999999</v>
      </c>
      <c r="E14" s="594">
        <f>-LOG((10^(-E10)+10^(-E11)+10^(-E12)+10^(-E13))/4)</f>
        <v>7.4608803068031406</v>
      </c>
      <c r="F14" s="594">
        <f t="shared" ref="F14:O14" si="0">AVERAGEA(F10:F13)</f>
        <v>15.64</v>
      </c>
      <c r="G14" s="597">
        <f t="shared" si="0"/>
        <v>1.3222499999999999</v>
      </c>
      <c r="H14" s="594">
        <f t="shared" si="0"/>
        <v>4.4574999999999996</v>
      </c>
      <c r="I14" s="594">
        <f t="shared" si="0"/>
        <v>2.0975000000000001</v>
      </c>
      <c r="J14" s="594">
        <f t="shared" si="0"/>
        <v>1.1975</v>
      </c>
      <c r="K14" s="594">
        <f t="shared" si="0"/>
        <v>9.4750000000000001E-2</v>
      </c>
      <c r="L14" s="594">
        <f t="shared" si="0"/>
        <v>2.4675000000000002</v>
      </c>
      <c r="M14" s="594">
        <f t="shared" si="0"/>
        <v>1.68</v>
      </c>
      <c r="N14" s="594">
        <f t="shared" si="0"/>
        <v>23.1175</v>
      </c>
      <c r="O14" s="594">
        <f t="shared" si="0"/>
        <v>2.1350000000000002</v>
      </c>
    </row>
    <row r="15" spans="1:20" x14ac:dyDescent="0.3">
      <c r="B15" s="451"/>
      <c r="C15" s="318"/>
      <c r="D15" s="325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</row>
    <row r="16" spans="1:20" x14ac:dyDescent="0.3">
      <c r="B16" s="424"/>
      <c r="C16" s="516"/>
      <c r="D16" s="932" t="s">
        <v>162</v>
      </c>
      <c r="E16" s="932"/>
      <c r="F16" s="932"/>
      <c r="G16" s="932"/>
      <c r="H16" s="932"/>
      <c r="I16" s="932"/>
      <c r="J16" s="326"/>
      <c r="K16" s="326"/>
      <c r="L16" s="326"/>
      <c r="M16" s="326"/>
      <c r="N16" s="326"/>
      <c r="O16" s="326"/>
    </row>
    <row r="17" spans="2:16" ht="16.5" x14ac:dyDescent="0.4">
      <c r="B17" s="467" t="s">
        <v>17</v>
      </c>
      <c r="C17" s="318" t="s">
        <v>71</v>
      </c>
      <c r="D17" s="376" t="s">
        <v>45</v>
      </c>
      <c r="E17" s="376" t="s">
        <v>178</v>
      </c>
      <c r="F17" s="376" t="s">
        <v>474</v>
      </c>
      <c r="G17" s="320" t="s">
        <v>42</v>
      </c>
      <c r="H17" s="376" t="s">
        <v>43</v>
      </c>
      <c r="I17" s="376" t="s">
        <v>23</v>
      </c>
      <c r="J17" s="326"/>
      <c r="K17" s="326"/>
      <c r="L17" s="326"/>
      <c r="M17" s="326"/>
      <c r="N17" s="326"/>
      <c r="O17" s="326"/>
      <c r="P17" s="14"/>
    </row>
    <row r="18" spans="2:16" x14ac:dyDescent="0.3">
      <c r="B18" s="467"/>
      <c r="C18" s="318" t="s">
        <v>58</v>
      </c>
      <c r="D18" s="376" t="s">
        <v>46</v>
      </c>
      <c r="E18" s="376" t="s">
        <v>156</v>
      </c>
      <c r="F18" s="376" t="s">
        <v>86</v>
      </c>
      <c r="G18" s="376" t="s">
        <v>57</v>
      </c>
      <c r="H18" s="376" t="s">
        <v>57</v>
      </c>
      <c r="I18" s="376" t="s">
        <v>57</v>
      </c>
      <c r="J18" s="326"/>
      <c r="K18" s="326"/>
      <c r="L18" s="326"/>
      <c r="M18" s="326"/>
      <c r="N18" s="326"/>
      <c r="O18" s="326"/>
      <c r="P18" s="14"/>
    </row>
    <row r="19" spans="2:16" x14ac:dyDescent="0.3">
      <c r="B19" s="432" t="s">
        <v>176</v>
      </c>
      <c r="C19" s="411">
        <f>C10</f>
        <v>45366</v>
      </c>
      <c r="D19" s="394">
        <v>1.2</v>
      </c>
      <c r="E19" s="573">
        <v>5</v>
      </c>
      <c r="F19" s="396">
        <v>8.3000000000000004E-2</v>
      </c>
      <c r="G19" s="396" t="s">
        <v>136</v>
      </c>
      <c r="H19" s="396">
        <v>0.01</v>
      </c>
      <c r="I19" s="405">
        <v>5.5</v>
      </c>
      <c r="J19" s="326"/>
      <c r="K19" s="326"/>
      <c r="L19" s="326"/>
      <c r="M19" s="326"/>
      <c r="N19" s="326"/>
      <c r="O19" s="326"/>
      <c r="P19" s="14"/>
    </row>
    <row r="20" spans="2:16" x14ac:dyDescent="0.3">
      <c r="B20" s="451"/>
      <c r="C20" s="382">
        <f>C11</f>
        <v>45458</v>
      </c>
      <c r="D20" s="377">
        <v>1.2</v>
      </c>
      <c r="E20" s="381">
        <v>6</v>
      </c>
      <c r="F20" s="321">
        <v>0.128</v>
      </c>
      <c r="G20" s="321" t="s">
        <v>136</v>
      </c>
      <c r="H20" s="321">
        <v>0.11700000000000001</v>
      </c>
      <c r="I20" s="325">
        <v>5.2</v>
      </c>
      <c r="J20" s="326"/>
      <c r="K20" s="326"/>
      <c r="L20" s="326"/>
      <c r="M20" s="326"/>
      <c r="N20" s="326"/>
      <c r="O20" s="326"/>
      <c r="P20" s="14"/>
    </row>
    <row r="21" spans="2:16" x14ac:dyDescent="0.3">
      <c r="B21" s="451"/>
      <c r="C21" s="382">
        <f>C12</f>
        <v>45550</v>
      </c>
      <c r="D21" s="377">
        <v>1.2</v>
      </c>
      <c r="E21" s="381">
        <v>6</v>
      </c>
      <c r="F21" s="321">
        <v>9.8000000000000004E-2</v>
      </c>
      <c r="G21" s="321" t="s">
        <v>136</v>
      </c>
      <c r="H21" s="321">
        <v>1.7999999999999999E-2</v>
      </c>
      <c r="I21" s="325">
        <v>6.1</v>
      </c>
      <c r="J21" s="326"/>
      <c r="K21" s="326"/>
      <c r="L21" s="326"/>
      <c r="M21" s="326"/>
      <c r="N21" s="326"/>
      <c r="O21" s="326"/>
      <c r="P21" s="14"/>
    </row>
    <row r="22" spans="2:16" x14ac:dyDescent="0.3">
      <c r="B22" s="451"/>
      <c r="C22" s="382">
        <f>C13</f>
        <v>45641</v>
      </c>
      <c r="D22" s="377">
        <v>1.2</v>
      </c>
      <c r="E22" s="570">
        <v>5</v>
      </c>
      <c r="F22" s="321">
        <v>0.11</v>
      </c>
      <c r="G22" s="321">
        <v>2.9000000000000001E-2</v>
      </c>
      <c r="H22" s="321">
        <v>0.05</v>
      </c>
      <c r="I22" s="325">
        <v>5.7</v>
      </c>
      <c r="J22" s="326"/>
      <c r="K22" s="326"/>
      <c r="L22" s="326"/>
      <c r="M22" s="326"/>
      <c r="N22" s="326"/>
      <c r="O22" s="326"/>
      <c r="P22" s="14"/>
    </row>
    <row r="23" spans="2:16" x14ac:dyDescent="0.3">
      <c r="B23" s="499"/>
      <c r="C23" s="399" t="s">
        <v>61</v>
      </c>
      <c r="D23" s="400">
        <f>AVERAGEA(D19:D22)</f>
        <v>1.2</v>
      </c>
      <c r="E23" s="407" t="s">
        <v>136</v>
      </c>
      <c r="F23" s="406">
        <f>AVERAGEA(F19:F22)</f>
        <v>0.10475000000000001</v>
      </c>
      <c r="G23" s="406">
        <f>AVERAGEA(G22)</f>
        <v>2.9000000000000001E-2</v>
      </c>
      <c r="H23" s="406">
        <f>AVERAGEA(H19:H22)</f>
        <v>4.8750000000000002E-2</v>
      </c>
      <c r="I23" s="400">
        <f>AVERAGEA(I19:I22)</f>
        <v>5.6249999999999991</v>
      </c>
      <c r="J23" s="326"/>
      <c r="K23" s="326"/>
      <c r="L23" s="326"/>
      <c r="M23" s="326"/>
      <c r="N23" s="326"/>
      <c r="O23" s="326"/>
      <c r="P23" s="14"/>
    </row>
    <row r="24" spans="2:16" ht="12.75" customHeight="1" x14ac:dyDescent="0.3">
      <c r="B24" s="451" t="s">
        <v>66</v>
      </c>
      <c r="C24" s="428"/>
      <c r="D24" s="376"/>
      <c r="E24" s="376"/>
      <c r="F24" s="376"/>
      <c r="G24" s="376"/>
      <c r="H24" s="376"/>
      <c r="I24" s="376"/>
      <c r="J24" s="376"/>
      <c r="K24" s="376"/>
      <c r="L24" s="376"/>
      <c r="M24" s="376"/>
      <c r="N24" s="376"/>
      <c r="O24" s="376"/>
    </row>
    <row r="25" spans="2:16" ht="12.75" customHeight="1" x14ac:dyDescent="0.3">
      <c r="B25" s="934" t="s">
        <v>499</v>
      </c>
      <c r="C25" s="934"/>
      <c r="D25" s="934"/>
      <c r="E25" s="934"/>
      <c r="F25" s="934"/>
      <c r="G25" s="934"/>
      <c r="H25" s="934"/>
      <c r="I25" s="934"/>
      <c r="J25" s="934"/>
      <c r="K25" s="934"/>
      <c r="L25" s="934"/>
      <c r="M25" s="934"/>
      <c r="N25" s="934"/>
      <c r="O25" s="934"/>
    </row>
    <row r="26" spans="2:16" ht="12.75" customHeight="1" x14ac:dyDescent="0.3">
      <c r="B26" s="934" t="s">
        <v>262</v>
      </c>
      <c r="C26" s="934"/>
      <c r="D26" s="934"/>
      <c r="E26" s="934"/>
      <c r="F26" s="934"/>
      <c r="G26" s="934"/>
      <c r="H26" s="934"/>
      <c r="I26" s="934"/>
      <c r="J26" s="934"/>
      <c r="K26" s="934"/>
      <c r="L26" s="934"/>
      <c r="M26" s="934"/>
      <c r="N26" s="934"/>
      <c r="O26" s="934"/>
    </row>
    <row r="27" spans="2:16" ht="12.75" customHeight="1" x14ac:dyDescent="0.3">
      <c r="B27" s="451"/>
      <c r="C27" s="472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</row>
    <row r="28" spans="2:16" ht="12.75" customHeight="1" x14ac:dyDescent="0.3">
      <c r="B28" s="426"/>
      <c r="C28" s="492"/>
      <c r="D28" s="426" t="s">
        <v>67</v>
      </c>
      <c r="E28" s="426" t="s">
        <v>68</v>
      </c>
      <c r="F28" s="453" t="s">
        <v>83</v>
      </c>
      <c r="G28" s="426" t="s">
        <v>69</v>
      </c>
      <c r="H28" s="467"/>
      <c r="I28" s="426" t="s">
        <v>1</v>
      </c>
      <c r="J28" s="426" t="s">
        <v>2</v>
      </c>
      <c r="K28" s="426" t="s">
        <v>69</v>
      </c>
      <c r="L28" s="467"/>
      <c r="M28" s="467"/>
      <c r="N28" s="467"/>
      <c r="O28" s="467"/>
    </row>
    <row r="29" spans="2:16" ht="12.75" customHeight="1" x14ac:dyDescent="0.3">
      <c r="B29" s="432" t="s">
        <v>176</v>
      </c>
      <c r="C29" s="481">
        <f>C10</f>
        <v>45366</v>
      </c>
      <c r="D29" s="474">
        <f>+(H10/48.03+I10/62.01+J10/35.45+G10+N(G19)/31.66+H19/46.01)*1000</f>
        <v>1383.2865434261441</v>
      </c>
      <c r="E29" s="474">
        <f>10^(6-E10)+(N(K10)/18.04+L10/22.99+M10/39.1+N10/20.04+O10/12.16)*1000</f>
        <v>1368.5275790433116</v>
      </c>
      <c r="F29" s="435">
        <f>100*(E29-D29)/(E29+D29)</f>
        <v>-0.53633580343675247</v>
      </c>
      <c r="G29" s="489" t="s">
        <v>250</v>
      </c>
      <c r="H29" s="469"/>
      <c r="I29" s="435">
        <f>(349.7*10^(3-E10)+(80*H10/48.03+71.5*I10/62.01+76.3*J10/35.45+73.5*N(K10)/18.04+50.1*L10/22.99+73.5*M10/39.1+59.8*N10/20.04+53.3*O10/12.16+44.5*G10+69*N(G19)/31.66+71.8*N(H19)/46.01))*1/10</f>
        <v>14.615740888139499</v>
      </c>
      <c r="J29" s="435">
        <f>100*(I29-F10)/(I29+F10)</f>
        <v>-1.1639915062907435</v>
      </c>
      <c r="K29" s="489" t="s">
        <v>250</v>
      </c>
      <c r="L29" s="467"/>
      <c r="M29" s="467"/>
      <c r="N29" s="467"/>
      <c r="O29" s="467"/>
    </row>
    <row r="30" spans="2:16" ht="12.75" customHeight="1" x14ac:dyDescent="0.3">
      <c r="B30" s="451"/>
      <c r="C30" s="482">
        <f>C11</f>
        <v>45458</v>
      </c>
      <c r="D30" s="473">
        <f>+(H11/48.03+I11/62.01+J11/35.45+G11+N(G20)/31.66+H20/46.01)*1000</f>
        <v>1476.9824391621819</v>
      </c>
      <c r="E30" s="473">
        <f>10^(6-E11)+(N(K11)/18.04+L11/22.99+M11/39.1+N11/20.04+O11/12.16)*1000</f>
        <v>1497.8377629296922</v>
      </c>
      <c r="F30" s="438">
        <f>100*(E30-D30)/(E30+D30)</f>
        <v>0.70106165585553615</v>
      </c>
      <c r="G30" s="480" t="s">
        <v>250</v>
      </c>
      <c r="H30" s="469"/>
      <c r="I30" s="438">
        <f>(349.7*10^(3-E11)+(80*H11/48.03+71.5*I11/62.01+76.3*J11/35.45+73.5*N(K11)/18.04+50.1*L11/22.99+73.5*M11/39.1+59.8*N11/20.04+53.3*O11/12.16+44.5*G11+69*N(G20)/31.66+71.8*N(H20)/46.01))*1/10</f>
        <v>15.885661116125146</v>
      </c>
      <c r="J30" s="438">
        <f>100*(I30-F11)/(I30+F11)</f>
        <v>0.71534755697288199</v>
      </c>
      <c r="K30" s="480" t="s">
        <v>250</v>
      </c>
      <c r="L30" s="467"/>
      <c r="M30" s="467"/>
      <c r="N30" s="467"/>
      <c r="O30" s="467"/>
    </row>
    <row r="31" spans="2:16" ht="12.75" customHeight="1" x14ac:dyDescent="0.3">
      <c r="B31" s="451"/>
      <c r="C31" s="482">
        <f>C12</f>
        <v>45550</v>
      </c>
      <c r="D31" s="473">
        <f>+(H12/48.03+I12/62.01+J12/35.45+G12+N(G21)/31.66+H21/46.01)*1000</f>
        <v>1520.2357369040274</v>
      </c>
      <c r="E31" s="473">
        <f>10^(6-E12)+(K12/18.04+L12/22.99+M12/39.1+N12/20.04+O12/12.16)*1000</f>
        <v>1533.220827392212</v>
      </c>
      <c r="F31" s="438">
        <f>100*(E31-D31)/(E31+D31)</f>
        <v>0.4252587261275616</v>
      </c>
      <c r="G31" s="480" t="s">
        <v>250</v>
      </c>
      <c r="H31" s="469"/>
      <c r="I31" s="438">
        <f>(349.7*10^(3-E12)+(80*H12/48.03+71.5*I12/62.01+76.3*J12/35.45+73.5*K12/18.04+50.1*L12/22.99+73.5*M12/39.1+59.8*N12/20.04+53.3*O12/12.16+44.5*G12+69*N(G21)/31.66+71.8*N(H21)/46.01))*1/10</f>
        <v>16.302274017065354</v>
      </c>
      <c r="J31" s="438">
        <f>100*(I31-F12)/(I31+F12)</f>
        <v>1.5013694759254588</v>
      </c>
      <c r="K31" s="480" t="s">
        <v>250</v>
      </c>
      <c r="L31" s="467"/>
      <c r="M31" s="467"/>
      <c r="N31" s="467"/>
      <c r="O31" s="467"/>
    </row>
    <row r="32" spans="2:16" ht="12.75" customHeight="1" x14ac:dyDescent="0.3">
      <c r="B32" s="499"/>
      <c r="C32" s="487">
        <f>C13</f>
        <v>45641</v>
      </c>
      <c r="D32" s="476">
        <f>+(H13/48.03+I13/62.01+J13/35.45+G13+N(G22)/31.66+H22/46.01)*1000</f>
        <v>1555.2964338972624</v>
      </c>
      <c r="E32" s="476">
        <f>10^(6-E13)+(K13/18.04+L13/22.99+M13/39.1+N13/20.04+O13/12.16)*1000</f>
        <v>1539.319304433925</v>
      </c>
      <c r="F32" s="477">
        <f>100*(E32-D32)/(E32+D32)</f>
        <v>-0.51628799225177091</v>
      </c>
      <c r="G32" s="488" t="s">
        <v>250</v>
      </c>
      <c r="H32" s="469"/>
      <c r="I32" s="477">
        <f>(349.7*10^(3-E13)+(80*H13/48.03+71.5*I13/62.01+76.3*J13/35.45+73.5*K13/18.04+50.1*L13/22.99+73.5*M13/39.1+59.8*N13/20.04+53.3*O13/12.16+44.5*G13+69*N(G22)/31.66+71.8*N(H22)/46.01))*1/10</f>
        <v>16.64727330258064</v>
      </c>
      <c r="J32" s="477">
        <f>100*(I32-F13)/(I32+F13)</f>
        <v>1.6091461065791903</v>
      </c>
      <c r="K32" s="488" t="s">
        <v>250</v>
      </c>
      <c r="L32" s="467"/>
      <c r="M32" s="467"/>
      <c r="N32" s="467"/>
      <c r="O32" s="467"/>
    </row>
    <row r="33" spans="2:15" ht="12.75" customHeight="1" x14ac:dyDescent="0.3">
      <c r="B33" s="451"/>
      <c r="C33" s="452"/>
      <c r="D33" s="452"/>
      <c r="E33" s="455"/>
      <c r="F33" s="455"/>
      <c r="G33" s="480"/>
      <c r="H33" s="452"/>
      <c r="I33" s="455"/>
      <c r="J33" s="455"/>
      <c r="K33" s="467"/>
      <c r="L33" s="451"/>
      <c r="M33" s="451"/>
      <c r="N33" s="451"/>
      <c r="O33" s="451"/>
    </row>
    <row r="49" spans="9:9" x14ac:dyDescent="0.3">
      <c r="I49" s="5"/>
    </row>
    <row r="312" spans="3:8" x14ac:dyDescent="0.3">
      <c r="C312" s="9">
        <v>6.6135911906364502</v>
      </c>
      <c r="G312" s="1">
        <v>0.92100000000000004</v>
      </c>
      <c r="H312" s="1">
        <v>0.374</v>
      </c>
    </row>
  </sheetData>
  <mergeCells count="4">
    <mergeCell ref="D7:O7"/>
    <mergeCell ref="B25:O25"/>
    <mergeCell ref="B26:O26"/>
    <mergeCell ref="D16:I16"/>
  </mergeCells>
  <phoneticPr fontId="9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AB198-77A8-4D17-BD1A-C5F64FCABEA8}">
  <sheetPr>
    <tabColor theme="0"/>
    <pageSetUpPr fitToPage="1"/>
  </sheetPr>
  <dimension ref="A1:Z1280"/>
  <sheetViews>
    <sheetView tabSelected="1" view="pageBreakPreview" topLeftCell="A47" zoomScale="85" zoomScaleNormal="100" zoomScaleSheetLayoutView="85" workbookViewId="0">
      <selection activeCell="B63" sqref="B63"/>
    </sheetView>
  </sheetViews>
  <sheetFormatPr defaultColWidth="8.09765625" defaultRowHeight="13" x14ac:dyDescent="0.3"/>
  <cols>
    <col min="1" max="1" width="8.09765625" style="21" customWidth="1"/>
    <col min="2" max="2" width="14.69921875" style="21" customWidth="1"/>
    <col min="3" max="3" width="13.8984375" style="26" bestFit="1" customWidth="1"/>
    <col min="4" max="4" width="23.69921875" style="26" customWidth="1"/>
    <col min="5" max="5" width="10.09765625" style="25" customWidth="1"/>
    <col min="6" max="7" width="8.69921875" style="23" customWidth="1"/>
    <col min="8" max="8" width="8.69921875" style="24" customWidth="1"/>
    <col min="9" max="15" width="8.69921875" style="23" customWidth="1"/>
    <col min="16" max="16384" width="8.09765625" style="21"/>
  </cols>
  <sheetData>
    <row r="1" spans="1:17" ht="18.649999999999999" customHeight="1" x14ac:dyDescent="0.35">
      <c r="A1" s="21" t="s">
        <v>24</v>
      </c>
      <c r="B1" s="610" t="s">
        <v>593</v>
      </c>
      <c r="C1" s="611"/>
      <c r="D1" s="611"/>
      <c r="E1" s="612"/>
      <c r="F1" s="613"/>
      <c r="G1" s="613"/>
      <c r="H1" s="614"/>
      <c r="I1" s="613"/>
      <c r="J1" s="613"/>
      <c r="K1" s="615"/>
      <c r="L1" s="616"/>
      <c r="M1" s="616"/>
      <c r="N1" s="616"/>
      <c r="O1" s="616"/>
      <c r="P1" s="617"/>
    </row>
    <row r="2" spans="1:17" ht="13.5" thickBot="1" x14ac:dyDescent="0.35">
      <c r="B2" s="617"/>
      <c r="C2" s="618"/>
      <c r="D2" s="618"/>
      <c r="E2" s="619"/>
      <c r="F2" s="616"/>
      <c r="G2" s="616"/>
      <c r="H2" s="620"/>
      <c r="I2" s="616"/>
      <c r="J2" s="616"/>
      <c r="K2" s="616"/>
      <c r="L2" s="616"/>
      <c r="M2" s="616"/>
      <c r="N2" s="616"/>
      <c r="O2" s="616"/>
      <c r="P2" s="621"/>
    </row>
    <row r="3" spans="1:17" ht="13.5" thickBot="1" x14ac:dyDescent="0.35">
      <c r="B3" s="652"/>
      <c r="C3" s="653"/>
      <c r="D3" s="653"/>
      <c r="E3" s="958" t="s">
        <v>16</v>
      </c>
      <c r="F3" s="958"/>
      <c r="G3" s="958"/>
      <c r="H3" s="958"/>
      <c r="I3" s="958"/>
      <c r="J3" s="958"/>
      <c r="K3" s="958"/>
      <c r="L3" s="958"/>
      <c r="M3" s="958"/>
      <c r="N3" s="958"/>
      <c r="O3" s="958"/>
      <c r="P3" s="654"/>
    </row>
    <row r="4" spans="1:17" s="26" customFormat="1" ht="16.5" x14ac:dyDescent="0.4">
      <c r="B4" s="959" t="s">
        <v>32</v>
      </c>
      <c r="C4" s="959" t="s">
        <v>33</v>
      </c>
      <c r="D4" s="959" t="s">
        <v>17</v>
      </c>
      <c r="E4" s="655" t="s">
        <v>19</v>
      </c>
      <c r="F4" s="655" t="s">
        <v>20</v>
      </c>
      <c r="G4" s="656" t="s">
        <v>21</v>
      </c>
      <c r="H4" s="656" t="s">
        <v>460</v>
      </c>
      <c r="I4" s="655" t="s">
        <v>34</v>
      </c>
      <c r="J4" s="655" t="s">
        <v>35</v>
      </c>
      <c r="K4" s="655" t="s">
        <v>36</v>
      </c>
      <c r="L4" s="655" t="s">
        <v>37</v>
      </c>
      <c r="M4" s="655" t="s">
        <v>38</v>
      </c>
      <c r="N4" s="655" t="s">
        <v>39</v>
      </c>
      <c r="O4" s="655" t="s">
        <v>40</v>
      </c>
      <c r="P4" s="655" t="s">
        <v>41</v>
      </c>
      <c r="Q4" s="31"/>
    </row>
    <row r="5" spans="1:17" s="26" customFormat="1" ht="13.5" thickBot="1" x14ac:dyDescent="0.35">
      <c r="B5" s="960"/>
      <c r="C5" s="960"/>
      <c r="D5" s="960"/>
      <c r="E5" s="657"/>
      <c r="F5" s="657" t="s">
        <v>22</v>
      </c>
      <c r="G5" s="658" t="s">
        <v>56</v>
      </c>
      <c r="H5" s="658" t="s">
        <v>459</v>
      </c>
      <c r="I5" s="657" t="s">
        <v>57</v>
      </c>
      <c r="J5" s="657" t="s">
        <v>57</v>
      </c>
      <c r="K5" s="657" t="s">
        <v>57</v>
      </c>
      <c r="L5" s="657" t="s">
        <v>57</v>
      </c>
      <c r="M5" s="657" t="s">
        <v>57</v>
      </c>
      <c r="N5" s="657" t="s">
        <v>57</v>
      </c>
      <c r="O5" s="657" t="s">
        <v>57</v>
      </c>
      <c r="P5" s="657" t="s">
        <v>57</v>
      </c>
      <c r="Q5" s="31"/>
    </row>
    <row r="6" spans="1:17" s="200" customFormat="1" ht="27" customHeight="1" x14ac:dyDescent="0.2">
      <c r="A6" s="200">
        <v>1</v>
      </c>
      <c r="B6" s="854" t="s">
        <v>342</v>
      </c>
      <c r="C6" s="855" t="s">
        <v>343</v>
      </c>
      <c r="D6" s="854" t="s">
        <v>338</v>
      </c>
      <c r="E6" s="1003" t="s">
        <v>9</v>
      </c>
      <c r="F6" s="1004" t="s">
        <v>9</v>
      </c>
      <c r="G6" s="1003" t="s">
        <v>9</v>
      </c>
      <c r="H6" s="1003" t="s">
        <v>9</v>
      </c>
      <c r="I6" s="1004" t="s">
        <v>9</v>
      </c>
      <c r="J6" s="1004" t="s">
        <v>9</v>
      </c>
      <c r="K6" s="1004" t="s">
        <v>9</v>
      </c>
      <c r="L6" s="1004" t="s">
        <v>9</v>
      </c>
      <c r="M6" s="1004" t="s">
        <v>9</v>
      </c>
      <c r="N6" s="1004" t="s">
        <v>9</v>
      </c>
      <c r="O6" s="1004" t="s">
        <v>9</v>
      </c>
      <c r="P6" s="1004" t="s">
        <v>9</v>
      </c>
      <c r="Q6" s="849"/>
    </row>
    <row r="7" spans="1:17" s="200" customFormat="1" ht="27" customHeight="1" x14ac:dyDescent="0.2">
      <c r="A7" s="200">
        <v>2</v>
      </c>
      <c r="B7" s="961" t="s">
        <v>47</v>
      </c>
      <c r="C7" s="858" t="s">
        <v>28</v>
      </c>
      <c r="D7" s="858" t="s">
        <v>515</v>
      </c>
      <c r="E7" s="867">
        <f>'(1)Chi-2024'!E14</f>
        <v>6.4018563784085343</v>
      </c>
      <c r="F7" s="867">
        <f>'(1)Chi-2024'!F14</f>
        <v>10.046666666666667</v>
      </c>
      <c r="G7" s="919">
        <f>'(1)Chi-2024'!G14</f>
        <v>0.17573333333333332</v>
      </c>
      <c r="H7" s="868" t="s">
        <v>9</v>
      </c>
      <c r="I7" s="867">
        <f>'(1)Chi-2024'!H14</f>
        <v>21.733333333333331</v>
      </c>
      <c r="J7" s="867">
        <f>'(1)Chi-2024'!I14</f>
        <v>7.8666666666666663</v>
      </c>
      <c r="K7" s="867">
        <f>'(1)Chi-2024'!J14</f>
        <v>1.7066666666666668</v>
      </c>
      <c r="L7" s="867">
        <f>'(1)Chi-2024'!K14</f>
        <v>9.3333333333333324E-2</v>
      </c>
      <c r="M7" s="867">
        <f>'(1)Chi-2024'!L14</f>
        <v>2.15</v>
      </c>
      <c r="N7" s="867">
        <f>'(1)Chi-2024'!M14</f>
        <v>2.15</v>
      </c>
      <c r="O7" s="867">
        <f>'(1)Chi-2024'!N14</f>
        <v>9.3899999999999988</v>
      </c>
      <c r="P7" s="867">
        <f>'(1)Chi-2024'!O14</f>
        <v>3.2133333333333334</v>
      </c>
      <c r="Q7" s="291"/>
    </row>
    <row r="8" spans="1:17" s="200" customFormat="1" ht="27" customHeight="1" x14ac:dyDescent="0.2">
      <c r="B8" s="962"/>
      <c r="C8" s="861" t="s">
        <v>29</v>
      </c>
      <c r="D8" s="861" t="s">
        <v>568</v>
      </c>
      <c r="E8" s="869">
        <f>'(1)Chi-2024'!E19</f>
        <v>7.5491210852342361</v>
      </c>
      <c r="F8" s="869">
        <f>'(1)Chi-2024'!F19</f>
        <v>5.3950000000000005</v>
      </c>
      <c r="G8" s="920">
        <f>'(1)Chi-2024'!G19</f>
        <v>0.222</v>
      </c>
      <c r="H8" s="870" t="s">
        <v>9</v>
      </c>
      <c r="I8" s="869">
        <f>'(1)Chi-2024'!H19</f>
        <v>2.2600000000000002</v>
      </c>
      <c r="J8" s="869">
        <f>'(1)Chi-2024'!I19</f>
        <v>3.04</v>
      </c>
      <c r="K8" s="869">
        <f>'(1)Chi-2024'!J19</f>
        <v>3.1425000000000001</v>
      </c>
      <c r="L8" s="869">
        <f>'(1)Chi-2024'!K19</f>
        <v>4.8249999999999994E-2</v>
      </c>
      <c r="M8" s="869">
        <f>'(1)Chi-2024'!L19</f>
        <v>4.2375000000000007</v>
      </c>
      <c r="N8" s="869">
        <f>'(1)Chi-2024'!M19</f>
        <v>2.6074999999999999</v>
      </c>
      <c r="O8" s="869">
        <f>'(1)Chi-2024'!N19</f>
        <v>3.0274999999999999</v>
      </c>
      <c r="P8" s="869">
        <f>'(1)Chi-2024'!O19</f>
        <v>0.58750000000000002</v>
      </c>
      <c r="Q8" s="291"/>
    </row>
    <row r="9" spans="1:17" s="200" customFormat="1" ht="27" customHeight="1" x14ac:dyDescent="0.2">
      <c r="A9" s="200">
        <v>3</v>
      </c>
      <c r="B9" s="962"/>
      <c r="C9" s="861" t="s">
        <v>30</v>
      </c>
      <c r="D9" s="861" t="s">
        <v>570</v>
      </c>
      <c r="E9" s="869">
        <f>'(1)Chi-2024'!E24</f>
        <v>7.0958264999229934</v>
      </c>
      <c r="F9" s="869">
        <f>'(1)Chi-2024'!F24</f>
        <v>5.7224999999999993</v>
      </c>
      <c r="G9" s="920">
        <f>'(1)Chi-2024'!G24</f>
        <v>0.255</v>
      </c>
      <c r="H9" s="870" t="s">
        <v>9</v>
      </c>
      <c r="I9" s="869">
        <f>'(1)Chi-2024'!H24</f>
        <v>5.5752499999999996</v>
      </c>
      <c r="J9" s="869">
        <f>'(1)Chi-2024'!I24</f>
        <v>3.5134999999999996</v>
      </c>
      <c r="K9" s="869">
        <f>'(1)Chi-2024'!J24</f>
        <v>0.78049999999999997</v>
      </c>
      <c r="L9" s="869">
        <f>'(1)Chi-2024'!K24</f>
        <v>1.3610000000000002</v>
      </c>
      <c r="M9" s="869">
        <f>'(1)Chi-2024'!L24</f>
        <v>1.2517499999999999</v>
      </c>
      <c r="N9" s="869">
        <f>'(1)Chi-2024'!M24</f>
        <v>0.62250000000000005</v>
      </c>
      <c r="O9" s="869">
        <f>'(1)Chi-2024'!N24</f>
        <v>5.8622499999999995</v>
      </c>
      <c r="P9" s="869">
        <f>'(1)Chi-2024'!O24</f>
        <v>0.54825000000000002</v>
      </c>
      <c r="Q9" s="291"/>
    </row>
    <row r="10" spans="1:17" s="200" customFormat="1" ht="27" customHeight="1" x14ac:dyDescent="0.2">
      <c r="A10" s="200">
        <v>4</v>
      </c>
      <c r="B10" s="963"/>
      <c r="C10" s="850" t="s">
        <v>31</v>
      </c>
      <c r="D10" s="864" t="s">
        <v>572</v>
      </c>
      <c r="E10" s="871">
        <f>'(1)Chi-2024'!E29</f>
        <v>7.2032324008099113</v>
      </c>
      <c r="F10" s="871">
        <f>'(1)Chi-2024'!F29</f>
        <v>7.1825000000000001</v>
      </c>
      <c r="G10" s="921">
        <f>'(1)Chi-2024'!G29</f>
        <v>0.44674999999999998</v>
      </c>
      <c r="H10" s="872" t="s">
        <v>9</v>
      </c>
      <c r="I10" s="871">
        <f>'(1)Chi-2024'!H29</f>
        <v>1.7024999999999999</v>
      </c>
      <c r="J10" s="871">
        <f>'(1)Chi-2024'!I29</f>
        <v>2.2000000000000002</v>
      </c>
      <c r="K10" s="871">
        <f>'(1)Chi-2024'!J29</f>
        <v>5.7974999999999994</v>
      </c>
      <c r="L10" s="871" t="str">
        <f>'(1)Chi-2024'!K29</f>
        <v>&lt;0.02*1</v>
      </c>
      <c r="M10" s="871">
        <f>'(1)Chi-2024'!L29</f>
        <v>8.2850000000000001</v>
      </c>
      <c r="N10" s="871">
        <f>'(1)Chi-2024'!M29</f>
        <v>1.2975000000000001</v>
      </c>
      <c r="O10" s="871">
        <f>'(1)Chi-2024'!N29</f>
        <v>3.9549999999999996</v>
      </c>
      <c r="P10" s="871">
        <f>'(1)Chi-2024'!O29</f>
        <v>1.59</v>
      </c>
      <c r="Q10" s="291"/>
    </row>
    <row r="11" spans="1:17" s="200" customFormat="1" ht="27" customHeight="1" x14ac:dyDescent="0.2">
      <c r="A11" s="200">
        <v>5</v>
      </c>
      <c r="B11" s="961" t="s">
        <v>354</v>
      </c>
      <c r="C11" s="858" t="s">
        <v>355</v>
      </c>
      <c r="D11" s="866" t="s">
        <v>475</v>
      </c>
      <c r="E11" s="672" t="s">
        <v>9</v>
      </c>
      <c r="F11" s="1005" t="s">
        <v>9</v>
      </c>
      <c r="G11" s="672" t="s">
        <v>9</v>
      </c>
      <c r="H11" s="672" t="s">
        <v>9</v>
      </c>
      <c r="I11" s="1005" t="s">
        <v>9</v>
      </c>
      <c r="J11" s="1005" t="s">
        <v>9</v>
      </c>
      <c r="K11" s="1005" t="s">
        <v>9</v>
      </c>
      <c r="L11" s="1005" t="s">
        <v>9</v>
      </c>
      <c r="M11" s="1005" t="s">
        <v>9</v>
      </c>
      <c r="N11" s="1005" t="s">
        <v>9</v>
      </c>
      <c r="O11" s="1005" t="s">
        <v>9</v>
      </c>
      <c r="P11" s="1005" t="s">
        <v>9</v>
      </c>
      <c r="Q11" s="849"/>
    </row>
    <row r="12" spans="1:17" s="201" customFormat="1" ht="27" customHeight="1" x14ac:dyDescent="0.2">
      <c r="A12" s="200">
        <v>6</v>
      </c>
      <c r="B12" s="963"/>
      <c r="C12" s="864" t="s">
        <v>356</v>
      </c>
      <c r="D12" s="864" t="s">
        <v>358</v>
      </c>
      <c r="E12" s="1006" t="s">
        <v>9</v>
      </c>
      <c r="F12" s="1007" t="s">
        <v>9</v>
      </c>
      <c r="G12" s="1006" t="s">
        <v>9</v>
      </c>
      <c r="H12" s="1006" t="s">
        <v>9</v>
      </c>
      <c r="I12" s="1007" t="s">
        <v>9</v>
      </c>
      <c r="J12" s="1007" t="s">
        <v>9</v>
      </c>
      <c r="K12" s="1007" t="s">
        <v>9</v>
      </c>
      <c r="L12" s="1007" t="s">
        <v>9</v>
      </c>
      <c r="M12" s="1007" t="s">
        <v>9</v>
      </c>
      <c r="N12" s="1007" t="s">
        <v>9</v>
      </c>
      <c r="O12" s="1007" t="s">
        <v>9</v>
      </c>
      <c r="P12" s="1007" t="s">
        <v>9</v>
      </c>
      <c r="Q12" s="849"/>
    </row>
    <row r="13" spans="1:17" s="201" customFormat="1" ht="27" customHeight="1" x14ac:dyDescent="0.2">
      <c r="A13" s="200">
        <v>7</v>
      </c>
      <c r="B13" s="964" t="s">
        <v>49</v>
      </c>
      <c r="C13" s="659" t="s">
        <v>50</v>
      </c>
      <c r="D13" s="671" t="s">
        <v>573</v>
      </c>
      <c r="E13" s="660">
        <f>'(2)Iji-2024'!E14</f>
        <v>7.1224576023572297</v>
      </c>
      <c r="F13" s="660">
        <f>'(2)Iji-2024'!F14</f>
        <v>3.5825</v>
      </c>
      <c r="G13" s="922">
        <f>'(2)Iji-2024'!G14</f>
        <v>0.167375</v>
      </c>
      <c r="H13" s="660">
        <f>'(2)Iji-2024'!H14</f>
        <v>0.15525</v>
      </c>
      <c r="I13" s="660">
        <f>'(2)Iji-2024'!I14</f>
        <v>4.5162499999999994</v>
      </c>
      <c r="J13" s="660">
        <f>'(2)Iji-2024'!J14</f>
        <v>0.58624999999999994</v>
      </c>
      <c r="K13" s="660">
        <f>'(2)Iji-2024'!K14</f>
        <v>1.6400000000000001</v>
      </c>
      <c r="L13" s="660" t="str">
        <f>'(2)Iji-2024'!L14</f>
        <v>&lt;0.01*1</v>
      </c>
      <c r="M13" s="660">
        <f>'(2)Iji-2024'!M14</f>
        <v>1.8475000000000001</v>
      </c>
      <c r="N13" s="660">
        <f>'(2)Iji-2024'!N14</f>
        <v>0.2475</v>
      </c>
      <c r="O13" s="660">
        <f>'(2)Iji-2024'!O14</f>
        <v>2.6799999999999997</v>
      </c>
      <c r="P13" s="660">
        <f>'(2)Iji-2024'!P14</f>
        <v>1.1937500000000001</v>
      </c>
      <c r="Q13" s="202"/>
    </row>
    <row r="14" spans="1:17" s="201" customFormat="1" ht="27" customHeight="1" x14ac:dyDescent="0.2">
      <c r="A14" s="200">
        <v>8</v>
      </c>
      <c r="B14" s="965"/>
      <c r="C14" s="967" t="s">
        <v>477</v>
      </c>
      <c r="D14" s="673" t="s">
        <v>561</v>
      </c>
      <c r="E14" s="665">
        <f>'(3)Ftg-2024'!E13</f>
        <v>7.0000743369393996</v>
      </c>
      <c r="F14" s="665">
        <f>'(3)Ftg-2024'!F13</f>
        <v>1.8550000000000002</v>
      </c>
      <c r="G14" s="923">
        <f>'(3)Ftg-2024'!G13</f>
        <v>0.13783333333333334</v>
      </c>
      <c r="H14" s="665">
        <f>'(3)Ftg-2024'!H13</f>
        <v>0.12333333333333334</v>
      </c>
      <c r="I14" s="665">
        <f>'(3)Ftg-2024'!I13</f>
        <v>0.96</v>
      </c>
      <c r="J14" s="665">
        <f>'(3)Ftg-2024'!J13</f>
        <v>0.83116666666666672</v>
      </c>
      <c r="K14" s="665">
        <f>'(3)Ftg-2024'!K13</f>
        <v>0.34333333333333332</v>
      </c>
      <c r="L14" s="665" t="str">
        <f>'(3)Ftg-2024'!L13</f>
        <v>&lt;0.02*1</v>
      </c>
      <c r="M14" s="665">
        <f>'(3)Ftg-2024'!M13</f>
        <v>1.1666666666666667</v>
      </c>
      <c r="N14" s="665">
        <f>'(3)Ftg-2024'!N13</f>
        <v>0.26500000000000001</v>
      </c>
      <c r="O14" s="665">
        <f>'(3)Ftg-2024'!O13</f>
        <v>1.8633333333333333</v>
      </c>
      <c r="P14" s="665">
        <f>'(3)Ftg-2024'!P13</f>
        <v>0.18499999999999997</v>
      </c>
      <c r="Q14" s="202"/>
    </row>
    <row r="15" spans="1:17" s="201" customFormat="1" ht="27" customHeight="1" x14ac:dyDescent="0.2">
      <c r="A15" s="200">
        <v>9</v>
      </c>
      <c r="B15" s="966"/>
      <c r="C15" s="968"/>
      <c r="D15" s="666" t="s">
        <v>563</v>
      </c>
      <c r="E15" s="667">
        <f>'(3)Ftg-2024'!E21</f>
        <v>5.8669153627948676</v>
      </c>
      <c r="F15" s="667">
        <f>'(3)Ftg-2024'!F21</f>
        <v>0.44500000000000001</v>
      </c>
      <c r="G15" s="924">
        <f>'(3)Ftg-2024'!G21</f>
        <v>2.5999999999999999E-2</v>
      </c>
      <c r="H15" s="667">
        <f>'(3)Ftg-2024'!H21</f>
        <v>9.6666666666666654E-3</v>
      </c>
      <c r="I15" s="667">
        <f>'(3)Ftg-2024'!I21</f>
        <v>0.45666666666666672</v>
      </c>
      <c r="J15" s="667" t="str">
        <f>'(3)Ftg-2024'!J21</f>
        <v>&lt;0.1*1</v>
      </c>
      <c r="K15" s="667">
        <f>'(3)Ftg-2024'!K21</f>
        <v>0.35499999999999998</v>
      </c>
      <c r="L15" s="667" t="str">
        <f>'(3)Ftg-2024'!L21</f>
        <v>&lt;0.02*1</v>
      </c>
      <c r="M15" s="667">
        <f>'(3)Ftg-2024'!M21</f>
        <v>0.52833333333333332</v>
      </c>
      <c r="N15" s="667">
        <f>'(3)Ftg-2024'!N21</f>
        <v>7.6666666666666675E-2</v>
      </c>
      <c r="O15" s="667">
        <f>'(3)Ftg-2024'!O21</f>
        <v>0.24166666666666667</v>
      </c>
      <c r="P15" s="667">
        <f>'(3)Ftg-2024'!P21</f>
        <v>4.5000000000000005E-2</v>
      </c>
      <c r="Q15" s="202"/>
    </row>
    <row r="16" spans="1:17" s="201" customFormat="1" ht="27" customHeight="1" x14ac:dyDescent="0.2">
      <c r="A16" s="200">
        <v>10</v>
      </c>
      <c r="B16" s="891" t="s">
        <v>397</v>
      </c>
      <c r="C16" s="892" t="s">
        <v>399</v>
      </c>
      <c r="D16" s="892" t="s">
        <v>574</v>
      </c>
      <c r="E16" s="674">
        <v>6.4046823186417914</v>
      </c>
      <c r="F16" s="890">
        <v>34</v>
      </c>
      <c r="G16" s="675">
        <v>0.72425000000000006</v>
      </c>
      <c r="H16" s="675" t="s">
        <v>136</v>
      </c>
      <c r="I16" s="674">
        <v>1.5999999999999999</v>
      </c>
      <c r="J16" s="674">
        <v>0.16250000000000001</v>
      </c>
      <c r="K16" s="674">
        <v>1.9224999999999999</v>
      </c>
      <c r="L16" s="674">
        <v>3.5000000000000003E-2</v>
      </c>
      <c r="M16" s="674">
        <v>5.0374999999999996</v>
      </c>
      <c r="N16" s="674">
        <v>1.7324999999999999</v>
      </c>
      <c r="O16" s="674">
        <v>8.254999999999999</v>
      </c>
      <c r="P16" s="674">
        <v>1.1074999999999999</v>
      </c>
      <c r="Q16" s="202"/>
    </row>
    <row r="17" spans="1:17" s="201" customFormat="1" ht="27" customHeight="1" x14ac:dyDescent="0.2">
      <c r="A17" s="200">
        <v>11</v>
      </c>
      <c r="B17" s="964" t="s">
        <v>141</v>
      </c>
      <c r="C17" s="907" t="s">
        <v>9</v>
      </c>
      <c r="D17" s="907" t="s">
        <v>586</v>
      </c>
      <c r="E17" s="660">
        <v>7.3776748968513752</v>
      </c>
      <c r="F17" s="660">
        <v>5.0283333333333342</v>
      </c>
      <c r="G17" s="661">
        <v>0.43308333333333332</v>
      </c>
      <c r="H17" s="660" t="s">
        <v>136</v>
      </c>
      <c r="I17" s="660">
        <v>1.5703333333333334</v>
      </c>
      <c r="J17" s="660">
        <v>0.60883333333333345</v>
      </c>
      <c r="K17" s="660">
        <v>2.0709166666666667</v>
      </c>
      <c r="L17" s="660">
        <v>1.0583333333333333E-2</v>
      </c>
      <c r="M17" s="660">
        <v>4.7763333333333335</v>
      </c>
      <c r="N17" s="660">
        <v>0.52233333333333332</v>
      </c>
      <c r="O17" s="660">
        <v>3.3584999999999998</v>
      </c>
      <c r="P17" s="660">
        <v>1.7145833333333333</v>
      </c>
      <c r="Q17" s="849"/>
    </row>
    <row r="18" spans="1:17" s="201" customFormat="1" ht="27" customHeight="1" x14ac:dyDescent="0.2">
      <c r="A18" s="200">
        <v>12</v>
      </c>
      <c r="B18" s="966"/>
      <c r="C18" s="908" t="s">
        <v>9</v>
      </c>
      <c r="D18" s="908" t="s">
        <v>495</v>
      </c>
      <c r="E18" s="667" t="s">
        <v>9</v>
      </c>
      <c r="F18" s="667" t="s">
        <v>9</v>
      </c>
      <c r="G18" s="668" t="s">
        <v>9</v>
      </c>
      <c r="H18" s="668" t="s">
        <v>9</v>
      </c>
      <c r="I18" s="667" t="s">
        <v>9</v>
      </c>
      <c r="J18" s="667" t="s">
        <v>9</v>
      </c>
      <c r="K18" s="667" t="s">
        <v>9</v>
      </c>
      <c r="L18" s="667" t="s">
        <v>9</v>
      </c>
      <c r="M18" s="667" t="s">
        <v>9</v>
      </c>
      <c r="N18" s="667" t="s">
        <v>9</v>
      </c>
      <c r="O18" s="667" t="s">
        <v>9</v>
      </c>
      <c r="P18" s="667" t="s">
        <v>9</v>
      </c>
      <c r="Q18" s="849"/>
    </row>
    <row r="19" spans="1:17" s="201" customFormat="1" ht="27" customHeight="1" x14ac:dyDescent="0.2">
      <c r="A19" s="200">
        <v>13</v>
      </c>
      <c r="B19" s="678" t="s">
        <v>378</v>
      </c>
      <c r="C19" s="679" t="s">
        <v>380</v>
      </c>
      <c r="D19" s="679" t="s">
        <v>584</v>
      </c>
      <c r="E19" s="677">
        <f>'(6)Mon-2024'!E16</f>
        <v>7.4992696352371677</v>
      </c>
      <c r="F19" s="677">
        <f>'(6)Mon-2024'!F16</f>
        <v>4.3949999999999996</v>
      </c>
      <c r="G19" s="925">
        <f>'(6)Mon-2024'!G16</f>
        <v>0.33549999999999996</v>
      </c>
      <c r="H19" s="676" t="s">
        <v>9</v>
      </c>
      <c r="I19" s="672">
        <f>'(6)Mon-2024'!H16</f>
        <v>3.5683333333333334</v>
      </c>
      <c r="J19" s="672">
        <f>'(6)Mon-2024'!I16</f>
        <v>0.24</v>
      </c>
      <c r="K19" s="672">
        <f>'(6)Mon-2024'!J16</f>
        <v>0.39500000000000002</v>
      </c>
      <c r="L19" s="672">
        <f>'(6)Mon-2024'!K16</f>
        <v>1.1666666666666667E-2</v>
      </c>
      <c r="M19" s="672">
        <f>'(6)Mon-2024'!L16</f>
        <v>1.7583333333333331</v>
      </c>
      <c r="N19" s="672">
        <f>'(6)Mon-2024'!M16</f>
        <v>0.59</v>
      </c>
      <c r="O19" s="672">
        <f>'(6)Mon-2024'!N16</f>
        <v>6.8</v>
      </c>
      <c r="P19" s="672">
        <f>'(6)Mon-2024'!O16</f>
        <v>0.89</v>
      </c>
      <c r="Q19" s="202"/>
    </row>
    <row r="20" spans="1:17" s="201" customFormat="1" ht="27" customHeight="1" x14ac:dyDescent="0.2">
      <c r="A20" s="200">
        <v>14</v>
      </c>
      <c r="B20" s="965" t="s">
        <v>382</v>
      </c>
      <c r="C20" s="906" t="s">
        <v>396</v>
      </c>
      <c r="D20" s="906" t="s">
        <v>576</v>
      </c>
      <c r="E20" s="660">
        <v>7.2753160333636124</v>
      </c>
      <c r="F20" s="660">
        <v>18.8825</v>
      </c>
      <c r="G20" s="922">
        <v>1.77135</v>
      </c>
      <c r="H20" s="660" t="s">
        <v>136</v>
      </c>
      <c r="I20" s="660">
        <v>2.1330403015201473</v>
      </c>
      <c r="J20" s="660">
        <v>0.28075454374512199</v>
      </c>
      <c r="K20" s="660">
        <v>3.4891612648663166</v>
      </c>
      <c r="L20" s="660">
        <v>2.375E-2</v>
      </c>
      <c r="M20" s="660">
        <v>8.7016000000000009</v>
      </c>
      <c r="N20" s="660">
        <v>4.45425</v>
      </c>
      <c r="O20" s="660">
        <v>15.357575000000001</v>
      </c>
      <c r="P20" s="660">
        <v>8.751850000000001</v>
      </c>
      <c r="Q20" s="849"/>
    </row>
    <row r="21" spans="1:17" s="201" customFormat="1" ht="27" customHeight="1" x14ac:dyDescent="0.2">
      <c r="A21" s="200">
        <v>15</v>
      </c>
      <c r="B21" s="966"/>
      <c r="C21" s="666" t="s">
        <v>357</v>
      </c>
      <c r="D21" s="666" t="s">
        <v>578</v>
      </c>
      <c r="E21" s="667">
        <v>5.8039043628250298</v>
      </c>
      <c r="F21" s="667">
        <v>5.3695000000000004</v>
      </c>
      <c r="G21" s="924">
        <v>2.6500000000000003E-2</v>
      </c>
      <c r="I21" s="929">
        <v>9.2499999999999999E-2</v>
      </c>
      <c r="J21" s="667" t="s">
        <v>594</v>
      </c>
      <c r="K21" s="667">
        <v>0.48474999999999996</v>
      </c>
      <c r="L21" s="667">
        <v>5.5775000000000005E-2</v>
      </c>
      <c r="M21" s="667">
        <v>3.2750000000000001E-2</v>
      </c>
      <c r="N21" s="667">
        <v>0.16975000000000001</v>
      </c>
      <c r="O21" s="667">
        <v>0.28749999999999998</v>
      </c>
      <c r="P21" s="667">
        <v>0.14524999999999999</v>
      </c>
      <c r="Q21" s="849"/>
    </row>
    <row r="22" spans="1:17" s="201" customFormat="1" ht="27" customHeight="1" x14ac:dyDescent="0.2">
      <c r="A22" s="200">
        <v>16</v>
      </c>
      <c r="B22" s="971" t="s">
        <v>51</v>
      </c>
      <c r="C22" s="681" t="s">
        <v>251</v>
      </c>
      <c r="D22" s="682" t="s">
        <v>579</v>
      </c>
      <c r="E22" s="663">
        <f>'(8)Rus-2024'!E14</f>
        <v>6.7242388850520936</v>
      </c>
      <c r="F22" s="663">
        <f>'(8)Rus-2024'!F14</f>
        <v>4.863291666666667</v>
      </c>
      <c r="G22" s="926">
        <f>'(8)Rus-2024'!G14</f>
        <v>0.1305</v>
      </c>
      <c r="H22" s="662" t="s">
        <v>9</v>
      </c>
      <c r="I22" s="663">
        <f>'(8)Rus-2024'!H14</f>
        <v>12.065833333333334</v>
      </c>
      <c r="J22" s="663">
        <f>'(8)Rus-2024'!I14</f>
        <v>0.70416666666666672</v>
      </c>
      <c r="K22" s="663">
        <f>'(8)Rus-2024'!J14</f>
        <v>7.1250000000000008E-2</v>
      </c>
      <c r="L22" s="663">
        <f>'(8)Rus-2024'!K14</f>
        <v>6.7499999999999999E-3</v>
      </c>
      <c r="M22" s="663">
        <f>'(8)Rus-2024'!L14</f>
        <v>0.99583333333333335</v>
      </c>
      <c r="N22" s="663">
        <f>'(8)Rus-2024'!M14</f>
        <v>0.70166666666666666</v>
      </c>
      <c r="O22" s="663">
        <f>'(8)Rus-2024'!N14</f>
        <v>5.1416666666666666</v>
      </c>
      <c r="P22" s="663">
        <f>'(8)Rus-2024'!O14</f>
        <v>0.93458333333333332</v>
      </c>
      <c r="Q22" s="202"/>
    </row>
    <row r="23" spans="1:17" s="201" customFormat="1" ht="27" customHeight="1" x14ac:dyDescent="0.2">
      <c r="A23" s="200">
        <v>17</v>
      </c>
      <c r="B23" s="972"/>
      <c r="C23" s="683" t="s">
        <v>55</v>
      </c>
      <c r="D23" s="683" t="s">
        <v>582</v>
      </c>
      <c r="E23" s="670">
        <f>'(8)Rus-2024'!E20</f>
        <v>6.59902076343087</v>
      </c>
      <c r="F23" s="670">
        <f>'(8)Rus-2024'!F20</f>
        <v>7.9136666666666668</v>
      </c>
      <c r="G23" s="927">
        <f>'(8)Rus-2024'!G20</f>
        <v>0.64560000000000006</v>
      </c>
      <c r="H23" s="669" t="s">
        <v>9</v>
      </c>
      <c r="I23" s="670">
        <f>'(8)Rus-2024'!H20</f>
        <v>6.5433333333333339</v>
      </c>
      <c r="J23" s="670">
        <f>'(8)Rus-2024'!I20</f>
        <v>0.52583333333333337</v>
      </c>
      <c r="K23" s="670">
        <f>'(8)Rus-2024'!J20</f>
        <v>3.25</v>
      </c>
      <c r="L23" s="670">
        <f>'(8)Rus-2024'!K20</f>
        <v>0.13686666666666666</v>
      </c>
      <c r="M23" s="670">
        <f>'(8)Rus-2024'!L20</f>
        <v>6.1266666666666669</v>
      </c>
      <c r="N23" s="670">
        <f>'(8)Rus-2024'!M20</f>
        <v>1.3866666666666667</v>
      </c>
      <c r="O23" s="670">
        <f>'(8)Rus-2024'!N20</f>
        <v>9.3633333333333333</v>
      </c>
      <c r="P23" s="670">
        <f>'(8)Rus-2024'!O20</f>
        <v>1.3653333333333333</v>
      </c>
      <c r="Q23" s="202"/>
    </row>
    <row r="24" spans="1:17" s="201" customFormat="1" ht="27" customHeight="1" x14ac:dyDescent="0.2">
      <c r="A24" s="200">
        <v>18</v>
      </c>
      <c r="B24" s="971" t="s">
        <v>52</v>
      </c>
      <c r="C24" s="976" t="s">
        <v>252</v>
      </c>
      <c r="D24" s="681" t="s">
        <v>493</v>
      </c>
      <c r="E24" s="660">
        <f>'(9)Thai-2024'!E14</f>
        <v>7.5333512795521766</v>
      </c>
      <c r="F24" s="660">
        <f>'(9)Thai-2024'!F14</f>
        <v>12.686666666666667</v>
      </c>
      <c r="G24" s="922">
        <f>'(9)Thai-2024'!G14</f>
        <v>1.1183333333333334</v>
      </c>
      <c r="H24" s="661" t="s">
        <v>9</v>
      </c>
      <c r="I24" s="660">
        <f>'(9)Thai-2024'!H19</f>
        <v>1.405</v>
      </c>
      <c r="J24" s="660">
        <f>'(9)Thai-2024'!I19</f>
        <v>0.11666666666666665</v>
      </c>
      <c r="K24" s="660">
        <f>'(9)Thai-2024'!J19</f>
        <v>1.0916666666666668</v>
      </c>
      <c r="L24" s="660" t="str">
        <f>'(9)Thai-2024'!K19</f>
        <v>-</v>
      </c>
      <c r="M24" s="660" t="str">
        <f>'(9)Thai-2024'!L19</f>
        <v>-</v>
      </c>
      <c r="N24" s="660" t="str">
        <f>'(9)Thai-2024'!M19</f>
        <v>-</v>
      </c>
      <c r="O24" s="660" t="str">
        <f>'(9)Thai-2024'!N19</f>
        <v>-</v>
      </c>
      <c r="P24" s="660" t="str">
        <f>'(9)Thai-2024'!O19</f>
        <v>-</v>
      </c>
      <c r="Q24" s="202"/>
    </row>
    <row r="25" spans="1:17" s="201" customFormat="1" ht="27" customHeight="1" x14ac:dyDescent="0.2">
      <c r="A25" s="200">
        <v>19</v>
      </c>
      <c r="B25" s="972"/>
      <c r="C25" s="977"/>
      <c r="D25" s="680" t="s">
        <v>494</v>
      </c>
      <c r="E25" s="667">
        <f>'(9)Thai-2024'!E19</f>
        <v>7.0139505262959991</v>
      </c>
      <c r="F25" s="667">
        <f>'(9)Thai-2024'!F19</f>
        <v>12.253333333333336</v>
      </c>
      <c r="G25" s="924">
        <f>'(9)Thai-2024'!G19</f>
        <v>1.1083333333333332</v>
      </c>
      <c r="H25" s="668" t="s">
        <v>9</v>
      </c>
      <c r="I25" s="667">
        <f>'(9)Thai-2024'!H19</f>
        <v>1.405</v>
      </c>
      <c r="J25" s="667">
        <f>'(9)Thai-2024'!I19</f>
        <v>0.11666666666666665</v>
      </c>
      <c r="K25" s="667">
        <f>'(9)Thai-2024'!J19</f>
        <v>1.0916666666666668</v>
      </c>
      <c r="L25" s="667" t="str">
        <f>'(9)Thai-2024'!K19</f>
        <v>-</v>
      </c>
      <c r="M25" s="667" t="str">
        <f>'(9)Thai-2024'!L19</f>
        <v>-</v>
      </c>
      <c r="N25" s="667" t="str">
        <f>'(9)Thai-2024'!M19</f>
        <v>-</v>
      </c>
      <c r="O25" s="667" t="str">
        <f>'(9)Thai-2024'!N19</f>
        <v>-</v>
      </c>
      <c r="P25" s="667" t="str">
        <f>'(9)Thai-2024'!O19</f>
        <v>-</v>
      </c>
      <c r="Q25" s="202"/>
    </row>
    <row r="26" spans="1:17" s="201" customFormat="1" ht="27" customHeight="1" thickBot="1" x14ac:dyDescent="0.25">
      <c r="A26" s="200">
        <v>20</v>
      </c>
      <c r="B26" s="684" t="s">
        <v>256</v>
      </c>
      <c r="C26" s="685" t="s">
        <v>253</v>
      </c>
      <c r="D26" s="685" t="s">
        <v>580</v>
      </c>
      <c r="E26" s="686">
        <f>'(10)Viet-2024'!E14</f>
        <v>7.4608803068031406</v>
      </c>
      <c r="F26" s="686">
        <f>'(10)Viet-2024'!F14</f>
        <v>15.64</v>
      </c>
      <c r="G26" s="928">
        <f>'(10)Viet-2024'!G14</f>
        <v>1.3222499999999999</v>
      </c>
      <c r="H26" s="687" t="s">
        <v>9</v>
      </c>
      <c r="I26" s="686">
        <f>'(10)Viet-2024'!H14</f>
        <v>4.4574999999999996</v>
      </c>
      <c r="J26" s="686">
        <f>'(10)Viet-2024'!I14</f>
        <v>2.0975000000000001</v>
      </c>
      <c r="K26" s="686">
        <f>'(10)Viet-2024'!J14</f>
        <v>1.1975</v>
      </c>
      <c r="L26" s="686">
        <f>'(10)Viet-2024'!K14</f>
        <v>9.4750000000000001E-2</v>
      </c>
      <c r="M26" s="686">
        <f>'(10)Viet-2024'!L14</f>
        <v>2.4675000000000002</v>
      </c>
      <c r="N26" s="686">
        <f>'(10)Viet-2024'!M14</f>
        <v>1.68</v>
      </c>
      <c r="O26" s="686">
        <f>'(10)Viet-2024'!N14</f>
        <v>23.1175</v>
      </c>
      <c r="P26" s="686">
        <f>'(10)Viet-2024'!O14</f>
        <v>2.1350000000000002</v>
      </c>
      <c r="Q26" s="202"/>
    </row>
    <row r="27" spans="1:17" s="201" customFormat="1" ht="27" customHeight="1" thickBot="1" x14ac:dyDescent="0.25">
      <c r="A27" s="200">
        <v>21</v>
      </c>
      <c r="B27" s="688"/>
      <c r="C27" s="689"/>
      <c r="D27" s="689"/>
      <c r="E27" s="690"/>
      <c r="F27" s="690"/>
      <c r="G27" s="691"/>
      <c r="H27" s="690"/>
      <c r="I27" s="692"/>
      <c r="J27" s="693"/>
      <c r="K27" s="693"/>
      <c r="L27" s="693"/>
      <c r="M27" s="693"/>
      <c r="N27" s="693"/>
      <c r="O27" s="693"/>
      <c r="P27" s="694"/>
      <c r="Q27" s="202"/>
    </row>
    <row r="28" spans="1:17" s="201" customFormat="1" ht="27" customHeight="1" thickBot="1" x14ac:dyDescent="0.35">
      <c r="A28" s="202"/>
      <c r="B28" s="695"/>
      <c r="C28" s="696"/>
      <c r="D28" s="696"/>
      <c r="E28" s="978" t="s">
        <v>70</v>
      </c>
      <c r="F28" s="978"/>
      <c r="G28" s="978"/>
      <c r="H28" s="978"/>
      <c r="I28" s="978"/>
      <c r="J28" s="697"/>
      <c r="K28" s="697"/>
      <c r="L28" s="697"/>
      <c r="M28" s="697"/>
      <c r="N28" s="697"/>
      <c r="O28" s="697"/>
      <c r="P28" s="654"/>
    </row>
    <row r="29" spans="1:17" ht="16.5" x14ac:dyDescent="0.4">
      <c r="B29" s="959" t="s">
        <v>32</v>
      </c>
      <c r="C29" s="959" t="s">
        <v>33</v>
      </c>
      <c r="D29" s="959" t="s">
        <v>17</v>
      </c>
      <c r="E29" s="698" t="s">
        <v>45</v>
      </c>
      <c r="F29" s="699" t="s">
        <v>42</v>
      </c>
      <c r="G29" s="699" t="s">
        <v>43</v>
      </c>
      <c r="H29" s="700" t="s">
        <v>44</v>
      </c>
      <c r="I29" s="700" t="s">
        <v>23</v>
      </c>
      <c r="J29" s="701"/>
      <c r="K29" s="701"/>
      <c r="L29" s="701"/>
      <c r="M29" s="701"/>
      <c r="N29" s="701"/>
      <c r="O29" s="701"/>
      <c r="P29" s="702"/>
    </row>
    <row r="30" spans="1:17" s="26" customFormat="1" ht="13.5" thickBot="1" x14ac:dyDescent="0.35">
      <c r="B30" s="960"/>
      <c r="C30" s="960"/>
      <c r="D30" s="960"/>
      <c r="E30" s="696" t="s">
        <v>46</v>
      </c>
      <c r="F30" s="658" t="s">
        <v>57</v>
      </c>
      <c r="G30" s="658" t="s">
        <v>57</v>
      </c>
      <c r="H30" s="703" t="s">
        <v>57</v>
      </c>
      <c r="I30" s="703" t="s">
        <v>57</v>
      </c>
      <c r="J30" s="701"/>
      <c r="K30" s="701"/>
      <c r="L30" s="701"/>
      <c r="M30" s="701"/>
      <c r="N30" s="701"/>
      <c r="O30" s="701"/>
      <c r="P30" s="702"/>
    </row>
    <row r="31" spans="1:17" s="26" customFormat="1" ht="26" x14ac:dyDescent="0.3">
      <c r="B31" s="854" t="s">
        <v>342</v>
      </c>
      <c r="C31" s="855" t="s">
        <v>343</v>
      </c>
      <c r="D31" s="854" t="s">
        <v>340</v>
      </c>
      <c r="E31" s="856" t="s">
        <v>9</v>
      </c>
      <c r="F31" s="857" t="s">
        <v>9</v>
      </c>
      <c r="G31" s="857" t="s">
        <v>9</v>
      </c>
      <c r="H31" s="856" t="s">
        <v>9</v>
      </c>
      <c r="I31" s="856" t="s">
        <v>9</v>
      </c>
      <c r="J31" s="664"/>
      <c r="K31" s="664"/>
      <c r="L31" s="664"/>
      <c r="M31" s="664"/>
      <c r="N31" s="664"/>
      <c r="O31" s="664"/>
      <c r="P31" s="704"/>
      <c r="Q31" s="849"/>
    </row>
    <row r="32" spans="1:17" s="200" customFormat="1" ht="27" customHeight="1" x14ac:dyDescent="0.2">
      <c r="B32" s="961" t="s">
        <v>47</v>
      </c>
      <c r="C32" s="858" t="s">
        <v>28</v>
      </c>
      <c r="D32" s="858" t="s">
        <v>555</v>
      </c>
      <c r="E32" s="859">
        <f>'(1)Chi-2024'!D38</f>
        <v>1.6066666666666665</v>
      </c>
      <c r="F32" s="860" t="str">
        <f>'(1)Chi-2024'!F38</f>
        <v>-</v>
      </c>
      <c r="G32" s="860" t="str">
        <f>'(1)Chi-2024'!G38</f>
        <v>-</v>
      </c>
      <c r="H32" s="860" t="s">
        <v>136</v>
      </c>
      <c r="I32" s="860" t="str">
        <f>'(1)Chi-2024'!H38</f>
        <v>-</v>
      </c>
      <c r="J32" s="664"/>
      <c r="K32" s="664"/>
      <c r="L32" s="664"/>
      <c r="M32" s="664"/>
      <c r="N32" s="664"/>
      <c r="O32" s="664"/>
      <c r="P32" s="704"/>
      <c r="Q32" s="291"/>
    </row>
    <row r="33" spans="1:17" s="200" customFormat="1" ht="27" customHeight="1" x14ac:dyDescent="0.2">
      <c r="B33" s="962"/>
      <c r="C33" s="861" t="s">
        <v>29</v>
      </c>
      <c r="D33" s="861" t="s">
        <v>587</v>
      </c>
      <c r="E33" s="862">
        <f>'(1)Chi-2024'!D43</f>
        <v>1.1499999999999999</v>
      </c>
      <c r="F33" s="863">
        <f>'(1)Chi-2024'!F43</f>
        <v>7.0000000000000001E-3</v>
      </c>
      <c r="G33" s="863">
        <f>'(1)Chi-2024'!G43</f>
        <v>2.6249999999999999E-2</v>
      </c>
      <c r="H33" s="862" t="s">
        <v>9</v>
      </c>
      <c r="I33" s="862" t="str">
        <f>'(1)Chi-2024'!G44</f>
        <v>-</v>
      </c>
      <c r="J33" s="664"/>
      <c r="K33" s="664"/>
      <c r="L33" s="664"/>
      <c r="M33" s="664"/>
      <c r="N33" s="664"/>
      <c r="O33" s="664"/>
      <c r="P33" s="704"/>
      <c r="Q33" s="291"/>
    </row>
    <row r="34" spans="1:17" s="200" customFormat="1" ht="27" customHeight="1" x14ac:dyDescent="0.2">
      <c r="B34" s="962"/>
      <c r="C34" s="861" t="s">
        <v>30</v>
      </c>
      <c r="D34" s="861" t="s">
        <v>569</v>
      </c>
      <c r="E34" s="862" t="str">
        <f>'(1)Chi-2024'!D48</f>
        <v>-</v>
      </c>
      <c r="F34" s="863" t="str">
        <f>'(1)Chi-2024'!F48</f>
        <v>&lt;0.051*1</v>
      </c>
      <c r="G34" s="863" t="str">
        <f>'(1)Chi-2024'!G48</f>
        <v>&lt;0.016*1</v>
      </c>
      <c r="H34" s="862" t="s">
        <v>9</v>
      </c>
      <c r="I34" s="863" t="str">
        <f>'(1)Chi-2024'!H48</f>
        <v>&lt;4*1</v>
      </c>
      <c r="J34" s="664"/>
      <c r="K34" s="664"/>
      <c r="L34" s="664"/>
      <c r="M34" s="664"/>
      <c r="N34" s="664"/>
      <c r="O34" s="664"/>
      <c r="P34" s="704"/>
      <c r="Q34" s="291"/>
    </row>
    <row r="35" spans="1:17" s="200" customFormat="1" ht="27" customHeight="1" x14ac:dyDescent="0.2">
      <c r="B35" s="963"/>
      <c r="C35" s="850" t="s">
        <v>31</v>
      </c>
      <c r="D35" s="864" t="s">
        <v>571</v>
      </c>
      <c r="E35" s="851">
        <f>'(1)Chi-2024'!D53</f>
        <v>0.13</v>
      </c>
      <c r="F35" s="865" t="str">
        <f>'(1)Chi-2024'!F53</f>
        <v>&lt;0.051*1</v>
      </c>
      <c r="G35" s="865" t="str">
        <f>'(1)Chi-2024'!G53</f>
        <v>&lt;0.016*1</v>
      </c>
      <c r="H35" s="865" t="s">
        <v>136</v>
      </c>
      <c r="I35" s="851">
        <f>'(1)Chi-2024'!H53</f>
        <v>3</v>
      </c>
      <c r="J35" s="664"/>
      <c r="K35" s="664"/>
      <c r="L35" s="664"/>
      <c r="M35" s="664"/>
      <c r="N35" s="664"/>
      <c r="O35" s="664"/>
      <c r="P35" s="704"/>
      <c r="Q35" s="291"/>
    </row>
    <row r="36" spans="1:17" s="200" customFormat="1" ht="27" customHeight="1" x14ac:dyDescent="0.2">
      <c r="B36" s="961" t="s">
        <v>354</v>
      </c>
      <c r="C36" s="858" t="s">
        <v>355</v>
      </c>
      <c r="D36" s="866" t="s">
        <v>556</v>
      </c>
      <c r="E36" s="859" t="s">
        <v>9</v>
      </c>
      <c r="F36" s="860" t="s">
        <v>9</v>
      </c>
      <c r="G36" s="860" t="s">
        <v>9</v>
      </c>
      <c r="H36" s="859" t="s">
        <v>9</v>
      </c>
      <c r="I36" s="859" t="s">
        <v>9</v>
      </c>
      <c r="J36" s="707"/>
      <c r="K36" s="707"/>
      <c r="L36" s="707"/>
      <c r="M36" s="707"/>
      <c r="N36" s="707"/>
      <c r="O36" s="707"/>
      <c r="P36" s="694"/>
      <c r="Q36" s="849"/>
    </row>
    <row r="37" spans="1:17" s="200" customFormat="1" ht="27" customHeight="1" x14ac:dyDescent="0.2">
      <c r="B37" s="963"/>
      <c r="C37" s="864" t="s">
        <v>356</v>
      </c>
      <c r="D37" s="864" t="s">
        <v>557</v>
      </c>
      <c r="E37" s="851" t="s">
        <v>9</v>
      </c>
      <c r="F37" s="852" t="s">
        <v>9</v>
      </c>
      <c r="G37" s="852" t="s">
        <v>9</v>
      </c>
      <c r="H37" s="851" t="s">
        <v>9</v>
      </c>
      <c r="I37" s="851" t="s">
        <v>9</v>
      </c>
      <c r="J37" s="707"/>
      <c r="K37" s="707"/>
      <c r="L37" s="707"/>
      <c r="M37" s="707"/>
      <c r="N37" s="707"/>
      <c r="O37" s="707"/>
      <c r="P37" s="694"/>
      <c r="Q37" s="849"/>
    </row>
    <row r="38" spans="1:17" s="201" customFormat="1" ht="27" customHeight="1" x14ac:dyDescent="0.2">
      <c r="B38" s="971" t="s">
        <v>49</v>
      </c>
      <c r="C38" s="659" t="s">
        <v>50</v>
      </c>
      <c r="D38" s="671" t="s">
        <v>588</v>
      </c>
      <c r="E38" s="709">
        <f>'(2)Iji-2024'!D38</f>
        <v>2.9625000000000004</v>
      </c>
      <c r="F38" s="705" t="str">
        <f>'(2)Iji-2024'!H38</f>
        <v>&lt;0.02*1</v>
      </c>
      <c r="G38" s="705" t="str">
        <f>'(2)Iji-2024'!I38</f>
        <v>&lt;0.01*1</v>
      </c>
      <c r="H38" s="845">
        <f>'(2)Iji-2024'!J38</f>
        <v>0.53499999999999992</v>
      </c>
      <c r="I38" s="845">
        <f>'(2)Iji-2024'!K38</f>
        <v>4.7850000000000001</v>
      </c>
      <c r="J38" s="707"/>
      <c r="K38" s="707"/>
      <c r="L38" s="707"/>
      <c r="M38" s="707"/>
      <c r="N38" s="707"/>
      <c r="O38" s="707"/>
      <c r="P38" s="694"/>
      <c r="Q38" s="202"/>
    </row>
    <row r="39" spans="1:17" s="201" customFormat="1" ht="27" customHeight="1" x14ac:dyDescent="0.2">
      <c r="B39" s="980"/>
      <c r="C39" s="967" t="s">
        <v>477</v>
      </c>
      <c r="D39" s="673" t="s">
        <v>560</v>
      </c>
      <c r="E39" s="710">
        <f>'(3)Ftg-2024'!D33</f>
        <v>8.5333333333333332</v>
      </c>
      <c r="F39" s="706" t="str">
        <f>'(3)Ftg-2024'!G33</f>
        <v>&lt;0.01*1</v>
      </c>
      <c r="G39" s="706" t="str">
        <f>'(3)Ftg-2024'!H33</f>
        <v>&lt;0.01*1</v>
      </c>
      <c r="H39" s="846">
        <f>'(3)Ftg-2024'!I33</f>
        <v>0.875</v>
      </c>
      <c r="I39" s="846">
        <f>'(3)Ftg-2024'!J33</f>
        <v>1.95</v>
      </c>
      <c r="J39" s="707"/>
      <c r="K39" s="707"/>
      <c r="L39" s="707"/>
      <c r="M39" s="707"/>
      <c r="N39" s="707"/>
      <c r="O39" s="707"/>
      <c r="P39" s="694"/>
      <c r="Q39" s="202"/>
    </row>
    <row r="40" spans="1:17" s="201" customFormat="1" ht="27" customHeight="1" x14ac:dyDescent="0.2">
      <c r="B40" s="972"/>
      <c r="C40" s="968"/>
      <c r="D40" s="666" t="s">
        <v>562</v>
      </c>
      <c r="E40" s="711">
        <f>'(3)Ftg-2024'!D41</f>
        <v>1.75</v>
      </c>
      <c r="F40" s="708" t="str">
        <f>'(3)Ftg-2024'!G41</f>
        <v>&lt;0.01*1</v>
      </c>
      <c r="G40" s="708" t="str">
        <f>'(3)Ftg-2024'!H41</f>
        <v>&lt;0.01*1</v>
      </c>
      <c r="H40" s="847">
        <f>'(3)Ftg-2024'!I41</f>
        <v>4.9933333333333332</v>
      </c>
      <c r="I40" s="848">
        <f>'(3)Ftg-2024'!J41</f>
        <v>12.133333333333333</v>
      </c>
      <c r="J40" s="707"/>
      <c r="K40" s="707"/>
      <c r="L40" s="707"/>
      <c r="M40" s="707"/>
      <c r="N40" s="707"/>
      <c r="O40" s="707"/>
      <c r="P40" s="694"/>
      <c r="Q40" s="202"/>
    </row>
    <row r="41" spans="1:17" s="201" customFormat="1" ht="27" customHeight="1" x14ac:dyDescent="0.2">
      <c r="B41" s="891" t="s">
        <v>397</v>
      </c>
      <c r="C41" s="892" t="s">
        <v>399</v>
      </c>
      <c r="D41" s="892" t="s">
        <v>589</v>
      </c>
      <c r="E41" s="875" t="str">
        <f>'(4)Lao-2024'!D23</f>
        <v>-</v>
      </c>
      <c r="F41" s="931">
        <f>'(4)Lao-2024'!F23</f>
        <v>1E-3</v>
      </c>
      <c r="G41" s="918">
        <f>'(4)Lao-2024'!G23</f>
        <v>1.2475000000000001</v>
      </c>
      <c r="H41" s="873" t="s">
        <v>136</v>
      </c>
      <c r="I41" s="918">
        <f>'(4)Lao-2024'!H23</f>
        <v>17.612500000000001</v>
      </c>
      <c r="J41" s="707"/>
      <c r="K41" s="707"/>
      <c r="L41" s="707"/>
      <c r="M41" s="707"/>
      <c r="N41" s="707"/>
      <c r="O41" s="707"/>
      <c r="P41" s="694"/>
      <c r="Q41" s="202"/>
    </row>
    <row r="42" spans="1:17" s="201" customFormat="1" ht="27" customHeight="1" x14ac:dyDescent="0.2">
      <c r="B42" s="964" t="s">
        <v>141</v>
      </c>
      <c r="C42" s="907" t="s">
        <v>9</v>
      </c>
      <c r="D42" s="907" t="s">
        <v>585</v>
      </c>
      <c r="E42" s="709" t="s">
        <v>9</v>
      </c>
      <c r="F42" s="729" t="str">
        <f>'(5)Mal-2024'!D27</f>
        <v>&lt;0.10*1</v>
      </c>
      <c r="G42" s="729" t="s">
        <v>9</v>
      </c>
      <c r="H42" s="709" t="s">
        <v>9</v>
      </c>
      <c r="I42" s="709">
        <v>8.5083333333333329</v>
      </c>
      <c r="J42" s="707"/>
      <c r="K42" s="707"/>
      <c r="L42" s="707"/>
      <c r="M42" s="707"/>
      <c r="N42" s="707"/>
      <c r="O42" s="707"/>
      <c r="P42" s="694"/>
      <c r="Q42" s="849"/>
    </row>
    <row r="43" spans="1:17" s="201" customFormat="1" ht="27" customHeight="1" x14ac:dyDescent="0.2">
      <c r="B43" s="966"/>
      <c r="C43" s="908" t="s">
        <v>9</v>
      </c>
      <c r="D43" s="908" t="s">
        <v>495</v>
      </c>
      <c r="E43" s="711" t="s">
        <v>9</v>
      </c>
      <c r="F43" s="912" t="s">
        <v>9</v>
      </c>
      <c r="G43" s="912" t="s">
        <v>9</v>
      </c>
      <c r="H43" s="711" t="s">
        <v>9</v>
      </c>
      <c r="I43" s="711" t="s">
        <v>9</v>
      </c>
      <c r="J43" s="853"/>
      <c r="K43" s="707"/>
      <c r="L43" s="707"/>
      <c r="M43" s="707"/>
      <c r="N43" s="707"/>
      <c r="O43" s="707"/>
      <c r="P43" s="694"/>
      <c r="Q43" s="849"/>
    </row>
    <row r="44" spans="1:17" s="201" customFormat="1" ht="27" customHeight="1" x14ac:dyDescent="0.2">
      <c r="B44" s="678" t="s">
        <v>378</v>
      </c>
      <c r="C44" s="679" t="s">
        <v>380</v>
      </c>
      <c r="D44" s="679" t="s">
        <v>583</v>
      </c>
      <c r="E44" s="712" t="s">
        <v>9</v>
      </c>
      <c r="F44" s="713" t="s">
        <v>9</v>
      </c>
      <c r="G44" s="713" t="s">
        <v>9</v>
      </c>
      <c r="H44" s="712" t="s">
        <v>9</v>
      </c>
      <c r="I44" s="712" t="s">
        <v>9</v>
      </c>
      <c r="J44" s="707"/>
      <c r="K44" s="707"/>
      <c r="L44" s="707"/>
      <c r="M44" s="707"/>
      <c r="N44" s="707"/>
      <c r="O44" s="707"/>
      <c r="P44" s="694"/>
      <c r="Q44" s="202"/>
    </row>
    <row r="45" spans="1:17" s="201" customFormat="1" ht="27" customHeight="1" x14ac:dyDescent="0.2">
      <c r="B45" s="971" t="s">
        <v>395</v>
      </c>
      <c r="C45" s="681" t="s">
        <v>396</v>
      </c>
      <c r="D45" s="681" t="s">
        <v>575</v>
      </c>
      <c r="E45" s="709" t="str">
        <f>'(7)Phi-2024'!D28</f>
        <v>-</v>
      </c>
      <c r="F45" s="917">
        <v>8.8298890164561827E-2</v>
      </c>
      <c r="G45" s="917">
        <v>1.2315886060799492E-2</v>
      </c>
      <c r="H45" s="917">
        <v>1.5249999999999999</v>
      </c>
      <c r="I45" s="930">
        <v>6.1754499999999997</v>
      </c>
      <c r="J45" s="707"/>
      <c r="K45" s="707"/>
      <c r="L45" s="707"/>
      <c r="M45" s="707"/>
      <c r="N45" s="707"/>
      <c r="O45" s="707"/>
      <c r="P45" s="694"/>
      <c r="Q45" s="849"/>
    </row>
    <row r="46" spans="1:17" s="201" customFormat="1" ht="27" customHeight="1" x14ac:dyDescent="0.2">
      <c r="A46" s="202"/>
      <c r="B46" s="972"/>
      <c r="C46" s="680" t="s">
        <v>357</v>
      </c>
      <c r="D46" s="680" t="s">
        <v>577</v>
      </c>
      <c r="E46" s="915" t="s">
        <v>9</v>
      </c>
      <c r="F46" s="708" t="s">
        <v>177</v>
      </c>
      <c r="G46" s="708" t="s">
        <v>177</v>
      </c>
      <c r="H46" s="915" t="s">
        <v>9</v>
      </c>
      <c r="I46" s="915" t="s">
        <v>9</v>
      </c>
      <c r="J46" s="707"/>
      <c r="K46" s="707"/>
      <c r="L46" s="707"/>
      <c r="M46" s="707"/>
      <c r="N46" s="707"/>
      <c r="O46" s="707"/>
      <c r="P46" s="694"/>
      <c r="Q46" s="849"/>
    </row>
    <row r="47" spans="1:17" s="201" customFormat="1" ht="27" customHeight="1" x14ac:dyDescent="0.2">
      <c r="A47" s="202"/>
      <c r="B47" s="971" t="s">
        <v>51</v>
      </c>
      <c r="C47" s="681" t="s">
        <v>251</v>
      </c>
      <c r="D47" s="682" t="s">
        <v>590</v>
      </c>
      <c r="E47" s="709" t="str">
        <f>'(8)Rus-2024'!D29</f>
        <v>-</v>
      </c>
      <c r="F47" s="727">
        <f>'(8)Rus-2024'!H29</f>
        <v>2.1250000000000002E-3</v>
      </c>
      <c r="G47" s="727">
        <f>'(8)Rus-2024'!G29</f>
        <v>1.9166666666666668E-3</v>
      </c>
      <c r="H47" s="709" t="s">
        <v>136</v>
      </c>
      <c r="I47" s="709">
        <f>'(8)Rus-2024'!F29</f>
        <v>2.5958333333333332</v>
      </c>
      <c r="J47" s="707"/>
      <c r="K47" s="707"/>
      <c r="L47" s="707"/>
      <c r="M47" s="707"/>
      <c r="N47" s="707"/>
      <c r="O47" s="707"/>
      <c r="P47" s="694"/>
    </row>
    <row r="48" spans="1:17" s="201" customFormat="1" ht="27" customHeight="1" x14ac:dyDescent="0.2">
      <c r="A48" s="202"/>
      <c r="B48" s="972"/>
      <c r="C48" s="683" t="s">
        <v>55</v>
      </c>
      <c r="D48" s="683" t="s">
        <v>581</v>
      </c>
      <c r="E48" s="711" t="str">
        <f>'(8)Rus-2024'!D35</f>
        <v>-</v>
      </c>
      <c r="F48" s="728">
        <f>'(8)Rus-2024'!H35</f>
        <v>2.2333333333333337E-2</v>
      </c>
      <c r="G48" s="728">
        <f>'(8)Rus-2024'!G35</f>
        <v>1.6566666666666667E-2</v>
      </c>
      <c r="H48" s="711" t="s">
        <v>9</v>
      </c>
      <c r="I48" s="711">
        <f>'(8)Rus-2024'!F35</f>
        <v>5.0733333333333333</v>
      </c>
      <c r="J48" s="707"/>
      <c r="K48" s="707"/>
      <c r="L48" s="707"/>
      <c r="M48" s="707"/>
      <c r="N48" s="707"/>
      <c r="O48" s="707"/>
      <c r="P48" s="694"/>
    </row>
    <row r="49" spans="1:26" s="201" customFormat="1" ht="27" customHeight="1" x14ac:dyDescent="0.2">
      <c r="B49" s="971" t="s">
        <v>52</v>
      </c>
      <c r="C49" s="976" t="s">
        <v>252</v>
      </c>
      <c r="D49" s="681" t="s">
        <v>564</v>
      </c>
      <c r="E49" s="733">
        <f>'(9)Thai-2024'!D28</f>
        <v>4.083333333333333</v>
      </c>
      <c r="F49" s="729">
        <f>'(9)Thai-2024'!F28</f>
        <v>0.01</v>
      </c>
      <c r="G49" s="729" t="str">
        <f>'(9)Thai-2024'!G28</f>
        <v>-</v>
      </c>
      <c r="H49" s="709" t="s">
        <v>9</v>
      </c>
      <c r="I49" s="709" t="str">
        <f>'(9)Thai-2024'!H28</f>
        <v>-</v>
      </c>
      <c r="J49" s="707"/>
      <c r="K49" s="707"/>
      <c r="L49" s="707"/>
      <c r="M49" s="707"/>
      <c r="N49" s="707"/>
      <c r="O49" s="707"/>
      <c r="P49" s="694"/>
    </row>
    <row r="50" spans="1:26" s="201" customFormat="1" ht="27" customHeight="1" x14ac:dyDescent="0.2">
      <c r="B50" s="972"/>
      <c r="C50" s="977"/>
      <c r="D50" s="680" t="s">
        <v>565</v>
      </c>
      <c r="E50" s="734">
        <f>'(9)Thai-2024'!D33</f>
        <v>4.1333333333333337</v>
      </c>
      <c r="F50" s="916">
        <f>'(9)Thai-2024'!F33</f>
        <v>0.01</v>
      </c>
      <c r="G50" s="874" t="str">
        <f>'(9)Thai-2024'!G33</f>
        <v>-</v>
      </c>
      <c r="H50" s="730" t="s">
        <v>9</v>
      </c>
      <c r="I50" s="731" t="str">
        <f>'(9)Thai-2024'!H33</f>
        <v>-</v>
      </c>
      <c r="J50" s="707"/>
      <c r="K50" s="707"/>
      <c r="L50" s="707"/>
      <c r="M50" s="707"/>
      <c r="N50" s="707"/>
      <c r="O50" s="707"/>
      <c r="P50" s="694"/>
    </row>
    <row r="51" spans="1:26" s="201" customFormat="1" ht="27" customHeight="1" thickBot="1" x14ac:dyDescent="0.25">
      <c r="B51" s="684" t="s">
        <v>256</v>
      </c>
      <c r="C51" s="685" t="s">
        <v>253</v>
      </c>
      <c r="D51" s="685" t="s">
        <v>591</v>
      </c>
      <c r="E51" s="732">
        <f>'(10)Viet-2024'!D23</f>
        <v>1.2</v>
      </c>
      <c r="F51" s="714">
        <f>'(10)Viet-2024'!G23</f>
        <v>2.9000000000000001E-2</v>
      </c>
      <c r="G51" s="714">
        <f>'(10)Viet-2024'!H23</f>
        <v>4.8750000000000002E-2</v>
      </c>
      <c r="H51" s="732" t="s">
        <v>9</v>
      </c>
      <c r="I51" s="732">
        <f>'(10)Viet-2024'!I23</f>
        <v>5.6249999999999991</v>
      </c>
      <c r="J51" s="707"/>
      <c r="K51" s="707"/>
      <c r="L51" s="707"/>
      <c r="M51" s="707"/>
      <c r="N51" s="707"/>
      <c r="O51" s="707"/>
      <c r="P51" s="694"/>
    </row>
    <row r="52" spans="1:26" s="201" customFormat="1" x14ac:dyDescent="0.3">
      <c r="B52" s="697" t="s">
        <v>54</v>
      </c>
      <c r="C52" s="715"/>
      <c r="D52" s="715"/>
      <c r="E52" s="716"/>
      <c r="F52" s="717" t="s">
        <v>24</v>
      </c>
      <c r="G52" s="717" t="s">
        <v>24</v>
      </c>
      <c r="H52" s="718" t="s">
        <v>24</v>
      </c>
      <c r="I52" s="719" t="s">
        <v>24</v>
      </c>
      <c r="J52" s="719" t="s">
        <v>24</v>
      </c>
      <c r="K52" s="719" t="s">
        <v>24</v>
      </c>
      <c r="L52" s="719" t="s">
        <v>24</v>
      </c>
      <c r="M52" s="719" t="s">
        <v>24</v>
      </c>
      <c r="N52" s="719" t="s">
        <v>24</v>
      </c>
      <c r="O52" s="719" t="s">
        <v>24</v>
      </c>
      <c r="P52" s="654"/>
    </row>
    <row r="53" spans="1:26" s="201" customFormat="1" x14ac:dyDescent="0.2">
      <c r="A53" s="202"/>
      <c r="B53" s="979" t="s">
        <v>499</v>
      </c>
      <c r="C53" s="979"/>
      <c r="D53" s="979"/>
      <c r="E53" s="979"/>
      <c r="F53" s="979"/>
      <c r="G53" s="979"/>
      <c r="H53" s="979"/>
      <c r="I53" s="979"/>
      <c r="J53" s="979"/>
      <c r="K53" s="979"/>
      <c r="L53" s="979"/>
      <c r="M53" s="979"/>
      <c r="N53" s="979"/>
      <c r="O53" s="979"/>
      <c r="P53" s="720"/>
    </row>
    <row r="54" spans="1:26" ht="15.5" customHeight="1" x14ac:dyDescent="0.3">
      <c r="A54" s="27"/>
      <c r="B54" s="979" t="s">
        <v>263</v>
      </c>
      <c r="C54" s="979"/>
      <c r="D54" s="979"/>
      <c r="E54" s="979"/>
      <c r="F54" s="979"/>
      <c r="G54" s="979"/>
      <c r="H54" s="979"/>
      <c r="I54" s="979"/>
      <c r="J54" s="979"/>
      <c r="K54" s="979"/>
      <c r="L54" s="979"/>
      <c r="M54" s="979"/>
      <c r="N54" s="979"/>
      <c r="O54" s="979"/>
      <c r="P54" s="720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s="631" customFormat="1" ht="15.5" customHeight="1" x14ac:dyDescent="0.2">
      <c r="A55" s="630"/>
      <c r="B55" s="970" t="s">
        <v>496</v>
      </c>
      <c r="C55" s="970"/>
      <c r="D55" s="970"/>
      <c r="E55" s="970"/>
      <c r="F55" s="970"/>
      <c r="G55" s="970"/>
      <c r="H55" s="970"/>
      <c r="I55" s="970"/>
      <c r="J55" s="970"/>
      <c r="K55" s="970"/>
      <c r="L55" s="970"/>
      <c r="M55" s="970"/>
      <c r="N55" s="970"/>
      <c r="O55" s="970"/>
      <c r="P55" s="720"/>
      <c r="Q55" s="630"/>
      <c r="R55" s="630"/>
      <c r="S55" s="630"/>
      <c r="T55" s="630"/>
      <c r="U55" s="630"/>
      <c r="V55" s="630"/>
      <c r="W55" s="630"/>
      <c r="X55" s="630"/>
      <c r="Y55" s="630"/>
      <c r="Z55" s="630"/>
    </row>
    <row r="56" spans="1:26" s="631" customFormat="1" ht="15.5" customHeight="1" x14ac:dyDescent="0.2">
      <c r="A56" s="630"/>
      <c r="B56" s="970" t="s">
        <v>567</v>
      </c>
      <c r="C56" s="970"/>
      <c r="D56" s="970"/>
      <c r="E56" s="970"/>
      <c r="F56" s="970"/>
      <c r="G56" s="970"/>
      <c r="H56" s="970"/>
      <c r="I56" s="970"/>
      <c r="J56" s="970"/>
      <c r="K56" s="970"/>
      <c r="L56" s="970"/>
      <c r="M56" s="970"/>
      <c r="N56" s="970"/>
      <c r="O56" s="970"/>
      <c r="P56" s="720"/>
      <c r="Q56" s="630"/>
      <c r="R56" s="630"/>
      <c r="S56" s="630"/>
      <c r="T56" s="630"/>
      <c r="U56" s="630"/>
      <c r="V56" s="630"/>
      <c r="W56" s="630"/>
      <c r="X56" s="630"/>
      <c r="Y56" s="630"/>
      <c r="Z56" s="630"/>
    </row>
    <row r="57" spans="1:26" s="631" customFormat="1" ht="15.5" customHeight="1" x14ac:dyDescent="0.2">
      <c r="A57" s="630"/>
      <c r="B57" s="721" t="s">
        <v>603</v>
      </c>
      <c r="C57" s="721"/>
      <c r="D57" s="721"/>
      <c r="E57" s="721"/>
      <c r="F57" s="721"/>
      <c r="G57" s="721"/>
      <c r="H57" s="721"/>
      <c r="I57" s="721"/>
      <c r="J57" s="721"/>
      <c r="K57" s="721"/>
      <c r="L57" s="721"/>
      <c r="M57" s="721"/>
      <c r="N57" s="721"/>
      <c r="O57" s="721"/>
      <c r="P57" s="720"/>
      <c r="Q57" s="630"/>
      <c r="R57" s="630"/>
      <c r="S57" s="630"/>
      <c r="T57" s="630"/>
      <c r="U57" s="630"/>
      <c r="V57" s="630"/>
      <c r="W57" s="630"/>
      <c r="X57" s="630"/>
      <c r="Y57" s="630"/>
      <c r="Z57" s="630"/>
    </row>
    <row r="58" spans="1:26" s="631" customFormat="1" ht="15.5" customHeight="1" x14ac:dyDescent="0.2">
      <c r="A58" s="630"/>
      <c r="B58" s="970" t="s">
        <v>566</v>
      </c>
      <c r="C58" s="970"/>
      <c r="D58" s="970"/>
      <c r="E58" s="970"/>
      <c r="F58" s="970"/>
      <c r="G58" s="970"/>
      <c r="H58" s="970"/>
      <c r="I58" s="970"/>
      <c r="J58" s="970"/>
      <c r="K58" s="970"/>
      <c r="L58" s="970"/>
      <c r="M58" s="970"/>
      <c r="N58" s="970"/>
      <c r="O58" s="970"/>
      <c r="P58" s="720"/>
      <c r="Q58" s="630"/>
      <c r="R58" s="630"/>
      <c r="S58" s="630"/>
      <c r="T58" s="630"/>
      <c r="U58" s="630"/>
      <c r="V58" s="630"/>
      <c r="W58" s="630"/>
      <c r="X58" s="630"/>
      <c r="Y58" s="630"/>
      <c r="Z58" s="630"/>
    </row>
    <row r="59" spans="1:26" s="631" customFormat="1" ht="15.5" customHeight="1" x14ac:dyDescent="0.2">
      <c r="A59" s="630"/>
      <c r="B59" s="973" t="s">
        <v>604</v>
      </c>
      <c r="C59" s="973"/>
      <c r="D59" s="973"/>
      <c r="E59" s="973"/>
      <c r="F59" s="973"/>
      <c r="G59" s="973"/>
      <c r="H59" s="722"/>
      <c r="I59" s="723"/>
      <c r="J59" s="723"/>
      <c r="K59" s="723"/>
      <c r="L59" s="723"/>
      <c r="M59" s="723"/>
      <c r="N59" s="723"/>
      <c r="O59" s="723"/>
      <c r="P59" s="720"/>
      <c r="Q59" s="630"/>
      <c r="R59" s="630"/>
      <c r="S59" s="630"/>
      <c r="T59" s="630"/>
      <c r="U59" s="630"/>
      <c r="V59" s="630"/>
      <c r="W59" s="630"/>
      <c r="X59" s="630"/>
      <c r="Y59" s="630"/>
      <c r="Z59" s="630"/>
    </row>
    <row r="60" spans="1:26" s="631" customFormat="1" x14ac:dyDescent="0.3">
      <c r="A60" s="630"/>
      <c r="B60" s="974"/>
      <c r="C60" s="974"/>
      <c r="D60" s="974"/>
      <c r="E60" s="974"/>
      <c r="F60" s="974"/>
      <c r="G60" s="974"/>
      <c r="H60" s="724"/>
      <c r="I60" s="725"/>
      <c r="J60" s="725"/>
      <c r="K60" s="725"/>
      <c r="L60" s="725"/>
      <c r="M60" s="725"/>
      <c r="N60" s="725"/>
      <c r="O60" s="725"/>
      <c r="P60" s="726"/>
      <c r="Q60" s="630"/>
      <c r="R60" s="630"/>
      <c r="S60" s="630"/>
      <c r="T60" s="630"/>
      <c r="U60" s="630"/>
      <c r="V60" s="630"/>
      <c r="W60" s="630"/>
      <c r="X60" s="630"/>
      <c r="Y60" s="630"/>
      <c r="Z60" s="630"/>
    </row>
    <row r="61" spans="1:26" s="631" customFormat="1" ht="12" customHeight="1" x14ac:dyDescent="0.2">
      <c r="A61" s="630"/>
      <c r="B61" s="975"/>
      <c r="C61" s="975"/>
      <c r="D61" s="975"/>
      <c r="E61" s="975"/>
      <c r="F61" s="975"/>
      <c r="G61" s="975"/>
      <c r="H61" s="975"/>
      <c r="I61" s="975"/>
      <c r="J61" s="975"/>
      <c r="K61" s="975"/>
      <c r="L61" s="975"/>
      <c r="M61" s="975"/>
      <c r="N61" s="975"/>
      <c r="O61" s="975"/>
      <c r="P61" s="975"/>
      <c r="Q61" s="630"/>
      <c r="R61" s="630"/>
      <c r="S61" s="630"/>
      <c r="T61" s="630"/>
      <c r="U61" s="630"/>
      <c r="V61" s="630"/>
      <c r="W61" s="630"/>
      <c r="X61" s="630"/>
      <c r="Y61" s="630"/>
      <c r="Z61" s="630"/>
    </row>
    <row r="62" spans="1:26" s="631" customFormat="1" ht="12" customHeight="1" x14ac:dyDescent="0.2">
      <c r="A62" s="630"/>
      <c r="B62" s="969"/>
      <c r="C62" s="969"/>
      <c r="D62" s="969"/>
      <c r="E62" s="969"/>
      <c r="F62" s="969"/>
      <c r="G62" s="969"/>
      <c r="H62" s="969"/>
      <c r="I62" s="969"/>
      <c r="J62" s="969"/>
      <c r="K62" s="969"/>
      <c r="L62" s="969"/>
      <c r="M62" s="969"/>
      <c r="N62" s="969"/>
      <c r="O62" s="969"/>
      <c r="P62" s="969"/>
      <c r="Q62" s="630"/>
      <c r="R62" s="630"/>
      <c r="S62" s="630"/>
      <c r="T62" s="630"/>
      <c r="U62" s="630"/>
      <c r="V62" s="630"/>
      <c r="W62" s="630"/>
      <c r="X62" s="630"/>
      <c r="Y62" s="630"/>
      <c r="Z62" s="630"/>
    </row>
    <row r="63" spans="1:26" x14ac:dyDescent="0.3">
      <c r="A63" s="27"/>
      <c r="B63" s="203"/>
      <c r="C63" s="31"/>
      <c r="D63" s="31" t="s">
        <v>24</v>
      </c>
      <c r="E63" s="30"/>
      <c r="F63" s="29"/>
      <c r="G63" s="29"/>
      <c r="H63" s="28"/>
      <c r="I63" s="29"/>
      <c r="J63" s="29"/>
      <c r="K63" s="29"/>
      <c r="L63" s="29"/>
      <c r="M63" s="29"/>
      <c r="N63" s="29"/>
      <c r="O63" s="29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 x14ac:dyDescent="0.3">
      <c r="A64" s="27"/>
      <c r="B64" s="27" t="s">
        <v>24</v>
      </c>
      <c r="C64" s="31"/>
      <c r="D64" s="31" t="s">
        <v>15</v>
      </c>
      <c r="E64" s="17"/>
      <c r="F64" s="12"/>
      <c r="G64" s="12"/>
      <c r="H64" s="32"/>
      <c r="I64" s="12"/>
      <c r="J64" s="12"/>
      <c r="K64" s="12"/>
      <c r="L64" s="12"/>
      <c r="M64" s="12"/>
      <c r="N64" s="12"/>
      <c r="O64" s="12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 x14ac:dyDescent="0.3">
      <c r="A65" s="27"/>
      <c r="B65" s="27"/>
      <c r="C65" s="31"/>
      <c r="D65" s="31" t="s">
        <v>24</v>
      </c>
      <c r="E65" s="30"/>
      <c r="F65" s="29"/>
      <c r="G65" s="29"/>
      <c r="H65" s="28"/>
      <c r="I65" s="29"/>
      <c r="J65" s="29"/>
      <c r="K65" s="29"/>
      <c r="L65" s="29"/>
      <c r="M65" s="29"/>
      <c r="N65" s="29"/>
      <c r="O65" s="29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x14ac:dyDescent="0.3">
      <c r="A66" s="27"/>
      <c r="B66" s="27"/>
      <c r="C66" s="31"/>
      <c r="D66" s="31" t="s">
        <v>24</v>
      </c>
      <c r="E66" s="30"/>
      <c r="F66" s="29"/>
      <c r="G66" s="29"/>
      <c r="H66" s="28"/>
      <c r="I66" s="29"/>
      <c r="J66" s="29"/>
      <c r="K66" s="29"/>
      <c r="L66" s="29"/>
      <c r="M66" s="29"/>
      <c r="N66" s="29"/>
      <c r="O66" s="29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x14ac:dyDescent="0.3">
      <c r="A67" s="27"/>
      <c r="B67" s="27" t="s">
        <v>24</v>
      </c>
      <c r="C67" s="31"/>
      <c r="D67" s="31" t="s">
        <v>24</v>
      </c>
      <c r="E67" s="30"/>
      <c r="F67" s="29"/>
      <c r="G67" s="29"/>
      <c r="H67" s="28"/>
      <c r="I67" s="29"/>
      <c r="J67" s="29"/>
      <c r="K67" s="29"/>
      <c r="L67" s="29"/>
      <c r="M67" s="29"/>
      <c r="N67" s="29"/>
      <c r="O67" s="29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x14ac:dyDescent="0.3">
      <c r="A68" s="27"/>
      <c r="B68" s="27"/>
      <c r="C68" s="31"/>
      <c r="D68" s="31" t="s">
        <v>24</v>
      </c>
      <c r="E68" s="30"/>
      <c r="F68" s="29"/>
      <c r="G68" s="29"/>
      <c r="H68" s="28"/>
      <c r="I68" s="29"/>
      <c r="J68" s="29"/>
      <c r="K68" s="29"/>
      <c r="L68" s="29"/>
      <c r="M68" s="29"/>
      <c r="N68" s="29"/>
      <c r="O68" s="29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x14ac:dyDescent="0.3">
      <c r="A69" s="27"/>
      <c r="B69" s="27"/>
      <c r="C69" s="31"/>
      <c r="D69" s="31" t="s">
        <v>24</v>
      </c>
      <c r="E69" s="30"/>
      <c r="F69" s="29"/>
      <c r="G69" s="29"/>
      <c r="H69" s="28"/>
      <c r="I69" s="29"/>
      <c r="J69" s="29"/>
      <c r="K69" s="29"/>
      <c r="L69" s="29"/>
      <c r="M69" s="29"/>
      <c r="N69" s="29"/>
      <c r="O69" s="29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x14ac:dyDescent="0.3">
      <c r="A70" s="27"/>
      <c r="B70" s="27"/>
      <c r="C70" s="31"/>
      <c r="D70" s="31" t="s">
        <v>24</v>
      </c>
      <c r="E70" s="30"/>
      <c r="F70" s="29"/>
      <c r="G70" s="29"/>
      <c r="H70" s="28"/>
      <c r="I70" s="29"/>
      <c r="J70" s="29"/>
      <c r="K70" s="29"/>
      <c r="L70" s="29"/>
      <c r="M70" s="29"/>
      <c r="N70" s="29"/>
      <c r="O70" s="29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x14ac:dyDescent="0.3">
      <c r="A71" s="27"/>
      <c r="B71" s="27"/>
      <c r="C71" s="31"/>
      <c r="D71" s="31" t="s">
        <v>24</v>
      </c>
      <c r="E71" s="30"/>
      <c r="F71" s="29"/>
      <c r="G71" s="29"/>
      <c r="H71" s="28"/>
      <c r="I71" s="29"/>
      <c r="J71" s="29"/>
      <c r="K71" s="29"/>
      <c r="L71" s="29"/>
      <c r="M71" s="29"/>
      <c r="N71" s="29"/>
      <c r="O71" s="29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 x14ac:dyDescent="0.3">
      <c r="A72" s="27"/>
      <c r="B72" s="27"/>
      <c r="C72" s="31"/>
      <c r="D72" s="31" t="s">
        <v>24</v>
      </c>
      <c r="E72" s="30"/>
      <c r="F72" s="29"/>
      <c r="G72" s="29"/>
      <c r="H72" s="28"/>
      <c r="I72" s="29"/>
      <c r="J72" s="29"/>
      <c r="K72" s="29"/>
      <c r="L72" s="29"/>
      <c r="M72" s="29"/>
      <c r="N72" s="29"/>
      <c r="O72" s="29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 x14ac:dyDescent="0.3">
      <c r="A73" s="27"/>
      <c r="B73" s="27"/>
      <c r="C73" s="31"/>
      <c r="D73" s="31"/>
      <c r="E73" s="30"/>
      <c r="F73" s="29"/>
      <c r="G73" s="29"/>
      <c r="H73" s="28"/>
      <c r="I73" s="29"/>
      <c r="J73" s="29"/>
      <c r="K73" s="29"/>
      <c r="L73" s="29"/>
      <c r="M73" s="29"/>
      <c r="N73" s="29"/>
      <c r="O73" s="29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x14ac:dyDescent="0.3">
      <c r="A74" s="27"/>
      <c r="B74" s="27"/>
      <c r="C74" s="31"/>
      <c r="D74" s="31"/>
      <c r="E74" s="30"/>
      <c r="F74" s="29"/>
      <c r="G74" s="29"/>
      <c r="H74" s="28"/>
      <c r="I74" s="29"/>
      <c r="J74" s="29"/>
      <c r="K74" s="29"/>
      <c r="L74" s="29"/>
      <c r="M74" s="29"/>
      <c r="N74" s="29"/>
      <c r="O74" s="29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x14ac:dyDescent="0.3">
      <c r="A75" s="27"/>
      <c r="B75" s="27"/>
      <c r="C75" s="31"/>
      <c r="D75" s="31"/>
      <c r="E75" s="30"/>
      <c r="F75" s="29"/>
      <c r="G75" s="29"/>
      <c r="H75" s="28"/>
      <c r="I75" s="29"/>
      <c r="J75" s="29"/>
      <c r="K75" s="29"/>
      <c r="L75" s="29"/>
      <c r="M75" s="29"/>
    </row>
    <row r="76" spans="1:26" s="23" customFormat="1" x14ac:dyDescent="0.3">
      <c r="A76" s="27"/>
      <c r="B76" s="27"/>
      <c r="C76" s="31"/>
      <c r="D76" s="31"/>
      <c r="E76" s="30"/>
      <c r="F76" s="29"/>
      <c r="G76" s="29"/>
      <c r="H76" s="28"/>
      <c r="I76" s="29"/>
      <c r="J76" s="29"/>
      <c r="K76" s="29"/>
      <c r="L76" s="29"/>
      <c r="M76" s="29"/>
    </row>
    <row r="77" spans="1:26" s="23" customFormat="1" x14ac:dyDescent="0.3">
      <c r="A77" s="27"/>
      <c r="B77" s="27"/>
      <c r="C77" s="31"/>
      <c r="D77" s="31"/>
      <c r="E77" s="30"/>
      <c r="F77" s="29"/>
      <c r="G77" s="29"/>
      <c r="H77" s="28"/>
      <c r="I77" s="29"/>
      <c r="J77" s="29"/>
      <c r="K77" s="29"/>
      <c r="L77" s="29"/>
      <c r="M77" s="29"/>
    </row>
    <row r="78" spans="1:26" s="23" customFormat="1" x14ac:dyDescent="0.3">
      <c r="A78" s="27"/>
      <c r="B78" s="27"/>
      <c r="C78" s="31"/>
      <c r="D78" s="31"/>
      <c r="E78" s="30"/>
      <c r="F78" s="29"/>
      <c r="G78" s="29"/>
      <c r="H78" s="28"/>
      <c r="I78" s="29"/>
      <c r="J78" s="29"/>
      <c r="K78" s="29"/>
      <c r="L78" s="29"/>
      <c r="M78" s="29"/>
    </row>
    <row r="79" spans="1:26" s="23" customFormat="1" x14ac:dyDescent="0.3">
      <c r="A79" s="27"/>
      <c r="B79" s="27"/>
      <c r="C79" s="31"/>
      <c r="D79" s="31"/>
      <c r="E79" s="30"/>
      <c r="F79" s="29"/>
      <c r="G79" s="29"/>
      <c r="H79" s="28"/>
      <c r="I79" s="29"/>
      <c r="J79" s="29"/>
      <c r="K79" s="29"/>
      <c r="L79" s="29"/>
      <c r="M79" s="29"/>
    </row>
    <row r="80" spans="1:26" s="23" customFormat="1" x14ac:dyDescent="0.3">
      <c r="A80" s="27"/>
      <c r="B80" s="27"/>
      <c r="C80" s="31"/>
      <c r="D80" s="31"/>
      <c r="E80" s="30"/>
      <c r="F80" s="29"/>
      <c r="G80" s="29"/>
      <c r="H80" s="28"/>
      <c r="I80" s="29"/>
      <c r="J80" s="29"/>
      <c r="K80" s="29"/>
      <c r="L80" s="29"/>
      <c r="M80" s="29"/>
    </row>
    <row r="81" spans="1:13" s="23" customFormat="1" x14ac:dyDescent="0.3">
      <c r="A81" s="27"/>
      <c r="B81" s="27"/>
      <c r="C81" s="31"/>
      <c r="D81" s="31"/>
      <c r="E81" s="30"/>
      <c r="F81" s="29"/>
      <c r="G81" s="29"/>
      <c r="H81" s="28"/>
      <c r="I81" s="29"/>
      <c r="J81" s="29"/>
      <c r="K81" s="29"/>
      <c r="L81" s="29"/>
      <c r="M81" s="29"/>
    </row>
    <row r="82" spans="1:13" s="23" customFormat="1" x14ac:dyDescent="0.3">
      <c r="A82" s="27"/>
      <c r="B82" s="27"/>
      <c r="C82" s="31"/>
      <c r="D82" s="31"/>
      <c r="E82" s="30"/>
      <c r="F82" s="29"/>
      <c r="G82" s="29"/>
      <c r="H82" s="28"/>
      <c r="I82" s="29"/>
      <c r="J82" s="29"/>
      <c r="K82" s="29"/>
      <c r="L82" s="29"/>
      <c r="M82" s="29"/>
    </row>
    <row r="83" spans="1:13" s="23" customFormat="1" x14ac:dyDescent="0.3">
      <c r="A83" s="27"/>
      <c r="B83" s="27"/>
      <c r="C83" s="31"/>
      <c r="D83" s="31"/>
      <c r="E83" s="30"/>
      <c r="F83" s="29"/>
      <c r="G83" s="29"/>
      <c r="H83" s="28"/>
      <c r="I83" s="29"/>
      <c r="J83" s="29"/>
      <c r="K83" s="29"/>
      <c r="L83" s="29"/>
      <c r="M83" s="29"/>
    </row>
    <row r="84" spans="1:13" s="23" customFormat="1" x14ac:dyDescent="0.3">
      <c r="A84" s="27"/>
      <c r="B84" s="27"/>
      <c r="C84" s="31"/>
      <c r="D84" s="31"/>
      <c r="E84" s="30"/>
      <c r="F84" s="29"/>
      <c r="G84" s="29"/>
      <c r="H84" s="28"/>
      <c r="I84" s="29"/>
      <c r="J84" s="29"/>
      <c r="K84" s="29"/>
      <c r="L84" s="29"/>
      <c r="M84" s="29"/>
    </row>
    <row r="85" spans="1:13" s="23" customFormat="1" x14ac:dyDescent="0.3">
      <c r="A85" s="27"/>
      <c r="B85" s="27"/>
      <c r="C85" s="31"/>
      <c r="D85" s="31"/>
      <c r="E85" s="30"/>
      <c r="F85" s="29"/>
      <c r="G85" s="29"/>
      <c r="H85" s="28"/>
      <c r="I85" s="29"/>
      <c r="J85" s="29"/>
      <c r="K85" s="29"/>
      <c r="L85" s="29"/>
      <c r="M85" s="29"/>
    </row>
    <row r="86" spans="1:13" s="23" customFormat="1" x14ac:dyDescent="0.3">
      <c r="A86" s="27"/>
      <c r="B86" s="27"/>
      <c r="C86" s="31"/>
      <c r="D86" s="31"/>
      <c r="E86" s="30"/>
      <c r="F86" s="29"/>
      <c r="G86" s="29"/>
      <c r="H86" s="28"/>
      <c r="I86" s="29"/>
      <c r="J86" s="29"/>
      <c r="K86" s="29"/>
      <c r="L86" s="29"/>
      <c r="M86" s="29"/>
    </row>
    <row r="87" spans="1:13" s="23" customFormat="1" x14ac:dyDescent="0.3">
      <c r="A87" s="27"/>
      <c r="B87" s="27"/>
      <c r="C87" s="31"/>
      <c r="D87" s="31"/>
      <c r="E87" s="30"/>
      <c r="F87" s="29"/>
      <c r="G87" s="29"/>
      <c r="H87" s="28"/>
      <c r="I87" s="29"/>
      <c r="J87" s="29"/>
      <c r="K87" s="29"/>
      <c r="L87" s="29"/>
      <c r="M87" s="29"/>
    </row>
    <row r="88" spans="1:13" s="23" customFormat="1" x14ac:dyDescent="0.3">
      <c r="A88" s="27"/>
      <c r="B88" s="27"/>
      <c r="C88" s="31"/>
      <c r="D88" s="31"/>
      <c r="E88" s="30"/>
      <c r="F88" s="29"/>
      <c r="G88" s="29"/>
      <c r="H88" s="28"/>
      <c r="I88" s="29"/>
      <c r="J88" s="29"/>
      <c r="K88" s="29"/>
      <c r="L88" s="29"/>
      <c r="M88" s="29"/>
    </row>
    <row r="89" spans="1:13" s="23" customFormat="1" x14ac:dyDescent="0.3">
      <c r="A89" s="27"/>
      <c r="B89" s="27"/>
      <c r="C89" s="31"/>
      <c r="D89" s="31"/>
      <c r="E89" s="30"/>
      <c r="F89" s="29"/>
      <c r="G89" s="29"/>
      <c r="H89" s="28"/>
      <c r="I89" s="29"/>
      <c r="J89" s="29"/>
      <c r="K89" s="29"/>
      <c r="L89" s="29"/>
      <c r="M89" s="29"/>
    </row>
    <row r="90" spans="1:13" s="23" customFormat="1" x14ac:dyDescent="0.3">
      <c r="A90" s="27"/>
      <c r="B90" s="27"/>
      <c r="C90" s="31"/>
      <c r="D90" s="31"/>
      <c r="E90" s="30"/>
      <c r="F90" s="29"/>
      <c r="G90" s="29"/>
      <c r="H90" s="28"/>
      <c r="I90" s="29"/>
      <c r="J90" s="29"/>
      <c r="K90" s="29"/>
      <c r="L90" s="29"/>
      <c r="M90" s="29"/>
    </row>
    <row r="91" spans="1:13" s="23" customFormat="1" x14ac:dyDescent="0.3">
      <c r="A91" s="27"/>
      <c r="B91" s="27"/>
      <c r="C91" s="31"/>
      <c r="D91" s="31"/>
      <c r="E91" s="30"/>
      <c r="F91" s="29"/>
      <c r="G91" s="29"/>
      <c r="H91" s="28"/>
      <c r="I91" s="29"/>
      <c r="J91" s="29"/>
      <c r="K91" s="29"/>
      <c r="L91" s="29"/>
      <c r="M91" s="29"/>
    </row>
    <row r="92" spans="1:13" s="23" customFormat="1" x14ac:dyDescent="0.3">
      <c r="A92" s="27"/>
      <c r="B92" s="27"/>
      <c r="C92" s="31"/>
      <c r="D92" s="31"/>
      <c r="E92" s="30"/>
      <c r="F92" s="29"/>
      <c r="G92" s="29"/>
      <c r="H92" s="28"/>
      <c r="I92" s="29"/>
      <c r="J92" s="29"/>
      <c r="K92" s="29"/>
      <c r="L92" s="29"/>
      <c r="M92" s="29"/>
    </row>
    <row r="93" spans="1:13" s="23" customFormat="1" x14ac:dyDescent="0.3">
      <c r="A93" s="27"/>
      <c r="B93" s="27"/>
      <c r="C93" s="31"/>
      <c r="D93" s="31"/>
      <c r="E93" s="30"/>
      <c r="F93" s="29"/>
      <c r="G93" s="29"/>
      <c r="H93" s="28"/>
      <c r="I93" s="29"/>
      <c r="J93" s="29"/>
      <c r="K93" s="29"/>
      <c r="L93" s="29"/>
      <c r="M93" s="29"/>
    </row>
    <row r="94" spans="1:13" s="23" customFormat="1" x14ac:dyDescent="0.3">
      <c r="A94" s="27"/>
      <c r="B94" s="27"/>
      <c r="C94" s="31"/>
      <c r="D94" s="31"/>
      <c r="E94" s="30"/>
      <c r="F94" s="29"/>
      <c r="G94" s="29"/>
      <c r="H94" s="28"/>
      <c r="I94" s="29"/>
      <c r="J94" s="29"/>
      <c r="K94" s="29"/>
      <c r="L94" s="29"/>
      <c r="M94" s="29"/>
    </row>
    <row r="95" spans="1:13" s="23" customFormat="1" x14ac:dyDescent="0.3">
      <c r="A95" s="27"/>
      <c r="B95" s="27"/>
      <c r="C95" s="31"/>
      <c r="D95" s="31"/>
      <c r="E95" s="30"/>
      <c r="F95" s="29"/>
      <c r="G95" s="29"/>
      <c r="H95" s="28"/>
      <c r="I95" s="29"/>
      <c r="J95" s="29"/>
      <c r="K95" s="29"/>
      <c r="L95" s="29"/>
      <c r="M95" s="29"/>
    </row>
    <row r="96" spans="1:13" s="23" customFormat="1" x14ac:dyDescent="0.3">
      <c r="A96" s="27"/>
      <c r="B96" s="27"/>
      <c r="C96" s="31"/>
      <c r="D96" s="31"/>
      <c r="E96" s="30"/>
      <c r="F96" s="29"/>
      <c r="G96" s="29"/>
      <c r="H96" s="28"/>
      <c r="I96" s="29"/>
      <c r="J96" s="29"/>
      <c r="K96" s="29"/>
      <c r="L96" s="29"/>
      <c r="M96" s="29"/>
    </row>
    <row r="97" spans="1:13" s="23" customFormat="1" x14ac:dyDescent="0.3">
      <c r="A97" s="27"/>
      <c r="B97" s="27"/>
      <c r="C97" s="31"/>
      <c r="D97" s="31"/>
      <c r="E97" s="30"/>
      <c r="F97" s="29"/>
      <c r="G97" s="29"/>
      <c r="H97" s="28"/>
      <c r="I97" s="29"/>
      <c r="J97" s="29"/>
      <c r="K97" s="29"/>
      <c r="L97" s="29"/>
      <c r="M97" s="29"/>
    </row>
    <row r="98" spans="1:13" s="23" customFormat="1" x14ac:dyDescent="0.3">
      <c r="A98" s="27"/>
      <c r="B98" s="27"/>
      <c r="C98" s="31"/>
      <c r="D98" s="31"/>
      <c r="E98" s="30"/>
      <c r="F98" s="29"/>
      <c r="G98" s="29"/>
      <c r="H98" s="28"/>
      <c r="I98" s="29"/>
      <c r="J98" s="29"/>
      <c r="K98" s="29"/>
      <c r="L98" s="29"/>
      <c r="M98" s="29"/>
    </row>
    <row r="99" spans="1:13" s="23" customFormat="1" x14ac:dyDescent="0.3">
      <c r="A99" s="27"/>
      <c r="B99" s="27"/>
      <c r="C99" s="31"/>
      <c r="D99" s="31"/>
      <c r="E99" s="30"/>
      <c r="F99" s="29"/>
      <c r="G99" s="29"/>
      <c r="H99" s="28"/>
      <c r="I99" s="29"/>
      <c r="J99" s="29"/>
      <c r="K99" s="29"/>
      <c r="L99" s="29"/>
      <c r="M99" s="29"/>
    </row>
    <row r="100" spans="1:13" s="23" customFormat="1" x14ac:dyDescent="0.3">
      <c r="A100" s="27"/>
      <c r="B100" s="27"/>
      <c r="C100" s="31"/>
      <c r="D100" s="31"/>
      <c r="E100" s="30"/>
      <c r="F100" s="29"/>
      <c r="G100" s="29"/>
      <c r="H100" s="28"/>
      <c r="I100" s="29"/>
      <c r="J100" s="29"/>
      <c r="K100" s="29"/>
      <c r="L100" s="29"/>
      <c r="M100" s="29"/>
    </row>
    <row r="101" spans="1:13" s="23" customFormat="1" x14ac:dyDescent="0.3">
      <c r="A101" s="27"/>
      <c r="B101" s="27"/>
      <c r="C101" s="31"/>
      <c r="D101" s="31"/>
      <c r="E101" s="30"/>
      <c r="F101" s="29"/>
      <c r="G101" s="29"/>
      <c r="H101" s="28"/>
      <c r="I101" s="29"/>
      <c r="J101" s="29"/>
      <c r="K101" s="29"/>
      <c r="L101" s="29"/>
      <c r="M101" s="29"/>
    </row>
    <row r="102" spans="1:13" s="23" customFormat="1" x14ac:dyDescent="0.3">
      <c r="A102" s="27"/>
      <c r="B102" s="27"/>
      <c r="C102" s="31"/>
      <c r="D102" s="31"/>
      <c r="E102" s="30"/>
      <c r="F102" s="29"/>
      <c r="G102" s="29"/>
      <c r="H102" s="28"/>
      <c r="I102" s="29"/>
      <c r="J102" s="29"/>
      <c r="K102" s="29"/>
      <c r="L102" s="29"/>
      <c r="M102" s="29"/>
    </row>
    <row r="103" spans="1:13" s="23" customFormat="1" x14ac:dyDescent="0.3">
      <c r="A103" s="27"/>
      <c r="B103" s="27"/>
      <c r="C103" s="31"/>
      <c r="D103" s="31"/>
      <c r="E103" s="30"/>
      <c r="F103" s="29"/>
      <c r="G103" s="29"/>
      <c r="H103" s="28"/>
      <c r="I103" s="29"/>
      <c r="J103" s="29"/>
      <c r="K103" s="29"/>
      <c r="L103" s="29"/>
      <c r="M103" s="29"/>
    </row>
    <row r="104" spans="1:13" s="23" customFormat="1" x14ac:dyDescent="0.3">
      <c r="A104" s="27"/>
      <c r="B104" s="27"/>
      <c r="C104" s="31"/>
      <c r="D104" s="31"/>
      <c r="E104" s="30"/>
      <c r="F104" s="29"/>
      <c r="G104" s="29"/>
      <c r="H104" s="28"/>
      <c r="I104" s="29"/>
      <c r="J104" s="29"/>
      <c r="K104" s="29"/>
      <c r="L104" s="29"/>
      <c r="M104" s="29"/>
    </row>
    <row r="105" spans="1:13" s="23" customFormat="1" x14ac:dyDescent="0.3">
      <c r="A105" s="27"/>
      <c r="B105" s="27"/>
      <c r="C105" s="31"/>
      <c r="D105" s="31"/>
      <c r="E105" s="30"/>
      <c r="F105" s="29"/>
      <c r="G105" s="29"/>
      <c r="H105" s="28"/>
      <c r="I105" s="29"/>
      <c r="J105" s="29"/>
      <c r="K105" s="29"/>
      <c r="L105" s="29"/>
      <c r="M105" s="29"/>
    </row>
    <row r="106" spans="1:13" s="23" customFormat="1" x14ac:dyDescent="0.3">
      <c r="A106" s="27"/>
      <c r="B106" s="27"/>
      <c r="C106" s="31"/>
      <c r="D106" s="31"/>
      <c r="E106" s="30"/>
      <c r="F106" s="29"/>
      <c r="G106" s="29"/>
      <c r="H106" s="28"/>
      <c r="I106" s="29"/>
      <c r="J106" s="29"/>
      <c r="K106" s="29"/>
      <c r="L106" s="29"/>
      <c r="M106" s="29"/>
    </row>
    <row r="107" spans="1:13" s="23" customFormat="1" x14ac:dyDescent="0.3">
      <c r="A107" s="27"/>
      <c r="B107" s="27"/>
      <c r="C107" s="31"/>
      <c r="D107" s="31"/>
      <c r="E107" s="30"/>
      <c r="F107" s="29"/>
      <c r="G107" s="29"/>
      <c r="H107" s="28"/>
      <c r="I107" s="29"/>
      <c r="J107" s="29"/>
      <c r="K107" s="29"/>
      <c r="L107" s="29"/>
      <c r="M107" s="29"/>
    </row>
    <row r="108" spans="1:13" s="23" customFormat="1" x14ac:dyDescent="0.3">
      <c r="A108" s="27"/>
      <c r="B108" s="27"/>
      <c r="C108" s="31"/>
      <c r="D108" s="31"/>
      <c r="E108" s="30"/>
      <c r="F108" s="29"/>
      <c r="G108" s="29"/>
      <c r="H108" s="28"/>
      <c r="I108" s="29"/>
      <c r="J108" s="29"/>
      <c r="K108" s="29"/>
      <c r="L108" s="29"/>
      <c r="M108" s="29"/>
    </row>
    <row r="109" spans="1:13" s="23" customFormat="1" x14ac:dyDescent="0.3">
      <c r="A109" s="27"/>
      <c r="B109" s="27"/>
      <c r="C109" s="31"/>
      <c r="D109" s="31"/>
      <c r="E109" s="30"/>
      <c r="F109" s="29"/>
      <c r="G109" s="29"/>
      <c r="H109" s="28"/>
      <c r="I109" s="29"/>
      <c r="J109" s="29"/>
      <c r="K109" s="29"/>
      <c r="L109" s="29"/>
      <c r="M109" s="29"/>
    </row>
    <row r="110" spans="1:13" s="23" customFormat="1" x14ac:dyDescent="0.3">
      <c r="A110" s="27"/>
      <c r="B110" s="27"/>
      <c r="C110" s="31"/>
      <c r="D110" s="31"/>
      <c r="E110" s="30"/>
      <c r="F110" s="29"/>
      <c r="G110" s="29"/>
      <c r="H110" s="28"/>
      <c r="I110" s="29"/>
      <c r="J110" s="29"/>
      <c r="K110" s="29"/>
      <c r="L110" s="29"/>
      <c r="M110" s="29"/>
    </row>
    <row r="111" spans="1:13" s="23" customFormat="1" x14ac:dyDescent="0.3">
      <c r="A111" s="27"/>
      <c r="B111" s="27"/>
      <c r="C111" s="31"/>
      <c r="D111" s="31"/>
      <c r="E111" s="30"/>
      <c r="F111" s="29"/>
      <c r="G111" s="29"/>
      <c r="H111" s="28"/>
      <c r="I111" s="29"/>
      <c r="J111" s="29"/>
      <c r="K111" s="29"/>
      <c r="L111" s="29"/>
      <c r="M111" s="29"/>
    </row>
    <row r="112" spans="1:13" s="23" customFormat="1" x14ac:dyDescent="0.3">
      <c r="A112" s="27"/>
      <c r="B112" s="27"/>
      <c r="C112" s="31"/>
      <c r="D112" s="31"/>
      <c r="E112" s="30"/>
      <c r="F112" s="29"/>
      <c r="G112" s="29"/>
      <c r="H112" s="28"/>
      <c r="I112" s="29"/>
      <c r="J112" s="29"/>
      <c r="K112" s="29"/>
      <c r="L112" s="29"/>
      <c r="M112" s="29"/>
    </row>
    <row r="113" spans="1:13" s="23" customFormat="1" x14ac:dyDescent="0.3">
      <c r="A113" s="27"/>
      <c r="B113" s="27"/>
      <c r="C113" s="31"/>
      <c r="D113" s="31"/>
      <c r="E113" s="30"/>
      <c r="F113" s="29"/>
      <c r="G113" s="29"/>
      <c r="H113" s="28"/>
      <c r="I113" s="29"/>
      <c r="J113" s="29"/>
      <c r="K113" s="29"/>
      <c r="L113" s="29"/>
      <c r="M113" s="29"/>
    </row>
    <row r="114" spans="1:13" s="23" customFormat="1" x14ac:dyDescent="0.3">
      <c r="A114" s="27"/>
      <c r="B114" s="27"/>
      <c r="C114" s="31"/>
      <c r="D114" s="31"/>
      <c r="E114" s="30"/>
      <c r="F114" s="29"/>
      <c r="G114" s="29"/>
      <c r="H114" s="28"/>
      <c r="I114" s="29"/>
      <c r="J114" s="29"/>
      <c r="K114" s="29"/>
      <c r="L114" s="29"/>
      <c r="M114" s="29"/>
    </row>
    <row r="115" spans="1:13" s="23" customFormat="1" x14ac:dyDescent="0.3">
      <c r="A115" s="27"/>
      <c r="B115" s="27"/>
      <c r="C115" s="31"/>
      <c r="D115" s="31"/>
      <c r="E115" s="30"/>
      <c r="F115" s="29"/>
      <c r="G115" s="29"/>
      <c r="H115" s="28"/>
      <c r="I115" s="29"/>
      <c r="J115" s="29"/>
      <c r="K115" s="29"/>
      <c r="L115" s="29"/>
      <c r="M115" s="29"/>
    </row>
    <row r="116" spans="1:13" s="23" customFormat="1" x14ac:dyDescent="0.3">
      <c r="A116" s="27"/>
      <c r="B116" s="27"/>
      <c r="C116" s="31"/>
      <c r="D116" s="31"/>
      <c r="E116" s="30"/>
      <c r="F116" s="29"/>
      <c r="G116" s="29"/>
      <c r="H116" s="28"/>
      <c r="I116" s="29"/>
      <c r="J116" s="29"/>
      <c r="K116" s="29"/>
      <c r="L116" s="29"/>
      <c r="M116" s="29"/>
    </row>
    <row r="117" spans="1:13" s="23" customFormat="1" x14ac:dyDescent="0.3">
      <c r="A117" s="27"/>
      <c r="B117" s="27"/>
      <c r="C117" s="31"/>
      <c r="D117" s="31"/>
      <c r="E117" s="30"/>
      <c r="F117" s="29"/>
      <c r="G117" s="29"/>
      <c r="H117" s="28"/>
      <c r="I117" s="29"/>
      <c r="J117" s="29"/>
      <c r="K117" s="29"/>
      <c r="L117" s="29"/>
      <c r="M117" s="29"/>
    </row>
    <row r="118" spans="1:13" s="23" customFormat="1" x14ac:dyDescent="0.3">
      <c r="A118" s="27"/>
      <c r="B118" s="27"/>
      <c r="C118" s="31"/>
      <c r="D118" s="31"/>
      <c r="E118" s="30"/>
      <c r="F118" s="29"/>
      <c r="G118" s="29"/>
      <c r="H118" s="28"/>
      <c r="I118" s="29"/>
      <c r="J118" s="29"/>
      <c r="K118" s="29"/>
      <c r="L118" s="29"/>
      <c r="M118" s="29"/>
    </row>
    <row r="119" spans="1:13" s="23" customFormat="1" x14ac:dyDescent="0.3">
      <c r="A119" s="27"/>
      <c r="B119" s="27"/>
      <c r="C119" s="31"/>
      <c r="D119" s="31"/>
      <c r="E119" s="30"/>
      <c r="F119" s="29"/>
      <c r="G119" s="29"/>
      <c r="H119" s="28"/>
      <c r="I119" s="29"/>
      <c r="J119" s="29"/>
      <c r="K119" s="29"/>
      <c r="L119" s="29"/>
      <c r="M119" s="29"/>
    </row>
    <row r="120" spans="1:13" s="23" customFormat="1" x14ac:dyDescent="0.3">
      <c r="A120" s="27"/>
      <c r="B120" s="27"/>
      <c r="C120" s="31"/>
      <c r="D120" s="31"/>
      <c r="E120" s="30"/>
      <c r="F120" s="29"/>
      <c r="G120" s="29"/>
      <c r="H120" s="28"/>
      <c r="I120" s="29"/>
      <c r="J120" s="29"/>
      <c r="K120" s="29"/>
      <c r="L120" s="29"/>
      <c r="M120" s="29"/>
    </row>
    <row r="121" spans="1:13" s="23" customFormat="1" x14ac:dyDescent="0.3">
      <c r="A121" s="27"/>
      <c r="B121" s="27"/>
      <c r="C121" s="31"/>
      <c r="D121" s="31"/>
      <c r="E121" s="30"/>
      <c r="F121" s="29"/>
      <c r="G121" s="29"/>
      <c r="H121" s="28"/>
      <c r="I121" s="29"/>
      <c r="J121" s="29"/>
      <c r="K121" s="29"/>
      <c r="L121" s="29"/>
      <c r="M121" s="29"/>
    </row>
    <row r="122" spans="1:13" s="23" customFormat="1" x14ac:dyDescent="0.3">
      <c r="A122" s="27"/>
      <c r="B122" s="27"/>
      <c r="C122" s="31"/>
      <c r="D122" s="31"/>
      <c r="E122" s="30"/>
      <c r="F122" s="29"/>
      <c r="G122" s="29"/>
      <c r="H122" s="28"/>
      <c r="I122" s="29"/>
      <c r="J122" s="29"/>
      <c r="K122" s="29"/>
      <c r="L122" s="29"/>
      <c r="M122" s="29"/>
    </row>
    <row r="123" spans="1:13" s="23" customFormat="1" x14ac:dyDescent="0.3">
      <c r="A123" s="27"/>
      <c r="B123" s="27"/>
      <c r="C123" s="31"/>
      <c r="D123" s="31"/>
      <c r="E123" s="30"/>
      <c r="F123" s="29"/>
      <c r="G123" s="29"/>
      <c r="H123" s="28"/>
      <c r="I123" s="29"/>
      <c r="J123" s="29"/>
      <c r="K123" s="29"/>
      <c r="L123" s="29"/>
      <c r="M123" s="29"/>
    </row>
    <row r="124" spans="1:13" s="23" customFormat="1" x14ac:dyDescent="0.3">
      <c r="A124" s="27"/>
      <c r="B124" s="27"/>
      <c r="C124" s="31"/>
      <c r="D124" s="31"/>
      <c r="E124" s="30"/>
      <c r="F124" s="29"/>
      <c r="G124" s="29"/>
      <c r="H124" s="28"/>
      <c r="I124" s="29"/>
      <c r="J124" s="29"/>
      <c r="K124" s="29"/>
      <c r="L124" s="29"/>
      <c r="M124" s="29"/>
    </row>
    <row r="125" spans="1:13" s="23" customFormat="1" x14ac:dyDescent="0.3">
      <c r="A125" s="27"/>
      <c r="B125" s="27"/>
      <c r="C125" s="31"/>
      <c r="D125" s="31"/>
      <c r="E125" s="30"/>
      <c r="F125" s="29"/>
      <c r="G125" s="29"/>
      <c r="H125" s="28"/>
      <c r="I125" s="29"/>
      <c r="J125" s="29"/>
      <c r="K125" s="29"/>
      <c r="L125" s="29"/>
      <c r="M125" s="29"/>
    </row>
    <row r="126" spans="1:13" s="23" customFormat="1" x14ac:dyDescent="0.3">
      <c r="A126" s="27"/>
      <c r="B126" s="27"/>
      <c r="C126" s="31"/>
      <c r="D126" s="31"/>
      <c r="E126" s="30"/>
      <c r="F126" s="29"/>
      <c r="G126" s="29"/>
      <c r="H126" s="28"/>
      <c r="I126" s="29"/>
      <c r="J126" s="29"/>
      <c r="K126" s="29"/>
      <c r="L126" s="29"/>
      <c r="M126" s="29"/>
    </row>
    <row r="127" spans="1:13" s="23" customFormat="1" x14ac:dyDescent="0.3">
      <c r="A127" s="27"/>
      <c r="B127" s="27"/>
      <c r="C127" s="31"/>
      <c r="D127" s="31"/>
      <c r="E127" s="30"/>
      <c r="F127" s="29"/>
      <c r="G127" s="29"/>
      <c r="H127" s="28"/>
      <c r="I127" s="29"/>
      <c r="J127" s="29"/>
      <c r="K127" s="29"/>
      <c r="L127" s="29"/>
      <c r="M127" s="29"/>
    </row>
    <row r="128" spans="1:13" s="23" customFormat="1" x14ac:dyDescent="0.3">
      <c r="A128" s="27"/>
      <c r="B128" s="27"/>
      <c r="C128" s="31"/>
      <c r="D128" s="31"/>
      <c r="E128" s="30"/>
      <c r="F128" s="29"/>
      <c r="G128" s="29"/>
      <c r="H128" s="28"/>
      <c r="I128" s="29"/>
      <c r="J128" s="29"/>
      <c r="K128" s="29"/>
      <c r="L128" s="29"/>
      <c r="M128" s="29"/>
    </row>
    <row r="129" spans="1:13" s="23" customFormat="1" x14ac:dyDescent="0.3">
      <c r="A129" s="27"/>
      <c r="B129" s="27"/>
      <c r="C129" s="31"/>
      <c r="D129" s="31"/>
      <c r="E129" s="30"/>
      <c r="F129" s="29"/>
      <c r="G129" s="29"/>
      <c r="H129" s="28"/>
      <c r="I129" s="29"/>
      <c r="J129" s="29"/>
      <c r="K129" s="29"/>
      <c r="L129" s="29"/>
      <c r="M129" s="29"/>
    </row>
    <row r="130" spans="1:13" s="23" customFormat="1" x14ac:dyDescent="0.3">
      <c r="A130" s="27"/>
      <c r="B130" s="27"/>
      <c r="C130" s="31"/>
      <c r="D130" s="31"/>
      <c r="E130" s="30"/>
      <c r="F130" s="29"/>
      <c r="G130" s="29"/>
      <c r="H130" s="28"/>
      <c r="I130" s="29"/>
      <c r="J130" s="29"/>
      <c r="K130" s="29"/>
      <c r="L130" s="29"/>
      <c r="M130" s="29"/>
    </row>
    <row r="131" spans="1:13" s="23" customFormat="1" x14ac:dyDescent="0.3">
      <c r="A131" s="27"/>
      <c r="B131" s="27"/>
      <c r="C131" s="31"/>
      <c r="D131" s="31"/>
      <c r="E131" s="30"/>
      <c r="F131" s="29"/>
      <c r="G131" s="29"/>
      <c r="H131" s="28"/>
      <c r="I131" s="29"/>
      <c r="J131" s="29"/>
      <c r="K131" s="29"/>
      <c r="L131" s="29"/>
      <c r="M131" s="29"/>
    </row>
    <row r="132" spans="1:13" s="23" customFormat="1" x14ac:dyDescent="0.3">
      <c r="A132" s="27"/>
      <c r="B132" s="27"/>
      <c r="C132" s="31"/>
      <c r="D132" s="31"/>
      <c r="E132" s="30"/>
      <c r="F132" s="29"/>
      <c r="G132" s="29"/>
      <c r="H132" s="28"/>
      <c r="I132" s="29"/>
      <c r="J132" s="29"/>
      <c r="K132" s="29"/>
      <c r="L132" s="29"/>
      <c r="M132" s="29"/>
    </row>
    <row r="133" spans="1:13" s="23" customFormat="1" x14ac:dyDescent="0.3">
      <c r="A133" s="27"/>
      <c r="B133" s="27"/>
      <c r="C133" s="31"/>
      <c r="D133" s="31"/>
      <c r="E133" s="30"/>
      <c r="F133" s="29"/>
      <c r="G133" s="29"/>
      <c r="H133" s="28"/>
      <c r="I133" s="29"/>
      <c r="J133" s="29"/>
      <c r="K133" s="29"/>
      <c r="L133" s="29"/>
      <c r="M133" s="29"/>
    </row>
    <row r="134" spans="1:13" s="23" customFormat="1" x14ac:dyDescent="0.3">
      <c r="A134" s="27"/>
      <c r="B134" s="27"/>
      <c r="C134" s="31"/>
      <c r="D134" s="31"/>
      <c r="E134" s="30"/>
      <c r="F134" s="29"/>
      <c r="G134" s="29"/>
      <c r="H134" s="28"/>
      <c r="I134" s="29"/>
      <c r="J134" s="29"/>
      <c r="K134" s="29"/>
      <c r="L134" s="29"/>
      <c r="M134" s="29"/>
    </row>
    <row r="135" spans="1:13" s="23" customFormat="1" x14ac:dyDescent="0.3">
      <c r="A135" s="27"/>
      <c r="B135" s="27"/>
      <c r="C135" s="31"/>
      <c r="D135" s="31"/>
      <c r="E135" s="30"/>
      <c r="F135" s="29"/>
      <c r="G135" s="29"/>
      <c r="H135" s="28"/>
      <c r="I135" s="29"/>
      <c r="J135" s="29"/>
      <c r="K135" s="29"/>
      <c r="L135" s="29"/>
      <c r="M135" s="29"/>
    </row>
    <row r="136" spans="1:13" s="23" customFormat="1" x14ac:dyDescent="0.3">
      <c r="A136" s="27"/>
      <c r="B136" s="27"/>
      <c r="C136" s="31"/>
      <c r="D136" s="31"/>
      <c r="E136" s="30"/>
      <c r="F136" s="29"/>
      <c r="G136" s="29"/>
      <c r="H136" s="28"/>
      <c r="I136" s="29"/>
      <c r="J136" s="29"/>
      <c r="K136" s="29"/>
      <c r="L136" s="29"/>
      <c r="M136" s="29"/>
    </row>
    <row r="137" spans="1:13" s="23" customFormat="1" x14ac:dyDescent="0.3">
      <c r="A137" s="27"/>
      <c r="B137" s="27"/>
      <c r="C137" s="31"/>
      <c r="D137" s="31"/>
      <c r="E137" s="30"/>
      <c r="F137" s="29"/>
      <c r="G137" s="29"/>
      <c r="H137" s="28"/>
      <c r="I137" s="29"/>
      <c r="J137" s="29"/>
      <c r="K137" s="29"/>
      <c r="L137" s="29"/>
      <c r="M137" s="29"/>
    </row>
    <row r="138" spans="1:13" s="23" customFormat="1" x14ac:dyDescent="0.3">
      <c r="A138" s="27"/>
      <c r="B138" s="27"/>
      <c r="C138" s="31"/>
      <c r="D138" s="31"/>
      <c r="E138" s="30"/>
      <c r="F138" s="29"/>
      <c r="G138" s="29"/>
      <c r="H138" s="28"/>
      <c r="I138" s="29"/>
      <c r="J138" s="29"/>
      <c r="K138" s="29"/>
      <c r="L138" s="29"/>
      <c r="M138" s="29"/>
    </row>
    <row r="139" spans="1:13" s="23" customFormat="1" x14ac:dyDescent="0.3">
      <c r="A139" s="27"/>
      <c r="B139" s="27"/>
      <c r="C139" s="31"/>
      <c r="D139" s="31"/>
      <c r="E139" s="30"/>
      <c r="F139" s="29"/>
      <c r="G139" s="29"/>
      <c r="H139" s="28"/>
      <c r="I139" s="29"/>
      <c r="J139" s="29"/>
      <c r="K139" s="29"/>
      <c r="L139" s="29"/>
      <c r="M139" s="29"/>
    </row>
    <row r="140" spans="1:13" s="23" customFormat="1" x14ac:dyDescent="0.3">
      <c r="A140" s="27"/>
      <c r="B140" s="27"/>
      <c r="C140" s="31"/>
      <c r="D140" s="31"/>
      <c r="E140" s="30"/>
      <c r="F140" s="29"/>
      <c r="G140" s="29"/>
      <c r="H140" s="28"/>
      <c r="I140" s="29"/>
      <c r="J140" s="29"/>
      <c r="K140" s="29"/>
      <c r="L140" s="29"/>
      <c r="M140" s="29"/>
    </row>
    <row r="141" spans="1:13" s="23" customFormat="1" x14ac:dyDescent="0.3">
      <c r="A141" s="27"/>
      <c r="B141" s="27"/>
      <c r="C141" s="31"/>
      <c r="D141" s="31"/>
      <c r="E141" s="30"/>
      <c r="F141" s="29"/>
      <c r="G141" s="29"/>
      <c r="H141" s="28"/>
      <c r="I141" s="29"/>
      <c r="J141" s="29"/>
      <c r="K141" s="29"/>
      <c r="L141" s="29"/>
      <c r="M141" s="29"/>
    </row>
    <row r="142" spans="1:13" s="23" customFormat="1" x14ac:dyDescent="0.3">
      <c r="A142" s="27"/>
      <c r="B142" s="27"/>
      <c r="C142" s="31"/>
      <c r="D142" s="31"/>
      <c r="E142" s="30"/>
      <c r="F142" s="29"/>
      <c r="G142" s="29"/>
      <c r="H142" s="28"/>
      <c r="I142" s="29"/>
      <c r="J142" s="29"/>
      <c r="K142" s="29"/>
      <c r="L142" s="29"/>
      <c r="M142" s="29"/>
    </row>
    <row r="143" spans="1:13" s="23" customFormat="1" x14ac:dyDescent="0.3">
      <c r="A143" s="27"/>
      <c r="B143" s="27"/>
      <c r="C143" s="31"/>
      <c r="D143" s="31"/>
      <c r="E143" s="30"/>
      <c r="F143" s="29"/>
      <c r="G143" s="29"/>
      <c r="H143" s="28"/>
      <c r="I143" s="29"/>
      <c r="J143" s="29"/>
      <c r="K143" s="29"/>
      <c r="L143" s="29"/>
      <c r="M143" s="29"/>
    </row>
    <row r="144" spans="1:13" s="23" customFormat="1" x14ac:dyDescent="0.3">
      <c r="A144" s="27"/>
      <c r="B144" s="27"/>
      <c r="C144" s="31"/>
      <c r="D144" s="31"/>
      <c r="E144" s="30"/>
      <c r="F144" s="29"/>
      <c r="G144" s="29"/>
      <c r="H144" s="28"/>
      <c r="I144" s="29"/>
      <c r="J144" s="29"/>
      <c r="K144" s="29"/>
      <c r="L144" s="29"/>
      <c r="M144" s="29"/>
    </row>
    <row r="145" spans="1:13" s="23" customFormat="1" x14ac:dyDescent="0.3">
      <c r="A145" s="27"/>
      <c r="B145" s="27"/>
      <c r="C145" s="31"/>
      <c r="D145" s="31"/>
      <c r="E145" s="30"/>
      <c r="F145" s="29"/>
      <c r="G145" s="29"/>
      <c r="H145" s="28"/>
      <c r="I145" s="29"/>
      <c r="J145" s="29"/>
      <c r="K145" s="29"/>
      <c r="L145" s="29"/>
      <c r="M145" s="29"/>
    </row>
    <row r="146" spans="1:13" s="23" customFormat="1" x14ac:dyDescent="0.3">
      <c r="A146" s="27"/>
      <c r="B146" s="27"/>
      <c r="C146" s="31"/>
      <c r="D146" s="31"/>
      <c r="E146" s="30"/>
      <c r="F146" s="29"/>
      <c r="G146" s="29"/>
      <c r="H146" s="28"/>
      <c r="I146" s="29"/>
      <c r="J146" s="29"/>
      <c r="K146" s="29"/>
      <c r="L146" s="29"/>
      <c r="M146" s="29"/>
    </row>
    <row r="147" spans="1:13" s="23" customFormat="1" x14ac:dyDescent="0.3">
      <c r="A147" s="27"/>
      <c r="B147" s="27"/>
      <c r="C147" s="31"/>
      <c r="D147" s="31"/>
      <c r="E147" s="30"/>
      <c r="F147" s="29"/>
      <c r="G147" s="29"/>
      <c r="H147" s="28"/>
      <c r="I147" s="29"/>
      <c r="J147" s="29"/>
      <c r="K147" s="29"/>
      <c r="L147" s="29"/>
      <c r="M147" s="29"/>
    </row>
    <row r="148" spans="1:13" s="23" customFormat="1" x14ac:dyDescent="0.3">
      <c r="A148" s="27"/>
      <c r="B148" s="27"/>
      <c r="C148" s="31"/>
      <c r="D148" s="31"/>
      <c r="E148" s="30"/>
      <c r="F148" s="29"/>
      <c r="G148" s="29"/>
      <c r="H148" s="28"/>
      <c r="I148" s="29"/>
      <c r="J148" s="29"/>
      <c r="K148" s="29"/>
      <c r="L148" s="29"/>
      <c r="M148" s="29"/>
    </row>
    <row r="149" spans="1:13" s="23" customFormat="1" x14ac:dyDescent="0.3">
      <c r="A149" s="27"/>
      <c r="B149" s="27"/>
      <c r="C149" s="31"/>
      <c r="D149" s="31"/>
      <c r="E149" s="30"/>
      <c r="F149" s="29"/>
      <c r="G149" s="29"/>
      <c r="H149" s="28"/>
      <c r="I149" s="29"/>
      <c r="J149" s="29"/>
      <c r="K149" s="29"/>
      <c r="L149" s="29"/>
      <c r="M149" s="29"/>
    </row>
    <row r="150" spans="1:13" s="23" customFormat="1" x14ac:dyDescent="0.3">
      <c r="A150" s="27"/>
      <c r="B150" s="27"/>
      <c r="C150" s="31"/>
      <c r="D150" s="31"/>
      <c r="E150" s="30"/>
      <c r="F150" s="29"/>
      <c r="G150" s="29"/>
      <c r="H150" s="28"/>
      <c r="I150" s="29"/>
      <c r="J150" s="29"/>
      <c r="K150" s="29"/>
      <c r="L150" s="29"/>
      <c r="M150" s="29"/>
    </row>
    <row r="151" spans="1:13" s="23" customFormat="1" x14ac:dyDescent="0.3">
      <c r="A151" s="27"/>
      <c r="B151" s="27"/>
      <c r="C151" s="31"/>
      <c r="D151" s="31"/>
      <c r="E151" s="30"/>
      <c r="F151" s="29"/>
      <c r="G151" s="29"/>
      <c r="H151" s="28"/>
      <c r="I151" s="29"/>
      <c r="J151" s="29"/>
      <c r="K151" s="29"/>
      <c r="L151" s="29"/>
      <c r="M151" s="29"/>
    </row>
    <row r="152" spans="1:13" s="23" customFormat="1" x14ac:dyDescent="0.3">
      <c r="A152" s="27"/>
      <c r="B152" s="27"/>
      <c r="C152" s="31"/>
      <c r="D152" s="31"/>
      <c r="E152" s="30"/>
      <c r="F152" s="29"/>
      <c r="G152" s="29"/>
      <c r="H152" s="28"/>
      <c r="I152" s="29"/>
      <c r="J152" s="29"/>
      <c r="K152" s="29"/>
      <c r="L152" s="29"/>
      <c r="M152" s="29"/>
    </row>
    <row r="153" spans="1:13" s="23" customFormat="1" x14ac:dyDescent="0.3">
      <c r="A153" s="27"/>
      <c r="B153" s="27"/>
      <c r="C153" s="31"/>
      <c r="D153" s="31"/>
      <c r="E153" s="30"/>
      <c r="F153" s="29"/>
      <c r="G153" s="29"/>
      <c r="H153" s="28"/>
      <c r="I153" s="29"/>
      <c r="J153" s="29"/>
      <c r="K153" s="29"/>
      <c r="L153" s="29"/>
      <c r="M153" s="29"/>
    </row>
    <row r="154" spans="1:13" s="23" customFormat="1" x14ac:dyDescent="0.3">
      <c r="A154" s="27"/>
      <c r="B154" s="27"/>
      <c r="C154" s="31"/>
      <c r="D154" s="31"/>
      <c r="E154" s="30"/>
      <c r="F154" s="29"/>
      <c r="G154" s="29"/>
      <c r="H154" s="28"/>
      <c r="I154" s="29"/>
      <c r="J154" s="29"/>
      <c r="K154" s="29"/>
      <c r="L154" s="29"/>
      <c r="M154" s="29"/>
    </row>
    <row r="155" spans="1:13" s="23" customFormat="1" x14ac:dyDescent="0.3">
      <c r="A155" s="27"/>
      <c r="B155" s="27"/>
      <c r="C155" s="31"/>
      <c r="D155" s="31"/>
      <c r="E155" s="30"/>
      <c r="F155" s="29"/>
      <c r="G155" s="29"/>
      <c r="H155" s="28"/>
      <c r="I155" s="29"/>
      <c r="J155" s="29"/>
      <c r="K155" s="29"/>
      <c r="L155" s="29"/>
      <c r="M155" s="29"/>
    </row>
    <row r="156" spans="1:13" s="23" customFormat="1" x14ac:dyDescent="0.3">
      <c r="A156" s="27"/>
      <c r="B156" s="27"/>
      <c r="C156" s="31"/>
      <c r="D156" s="31"/>
      <c r="E156" s="30"/>
      <c r="F156" s="29"/>
      <c r="G156" s="29"/>
      <c r="H156" s="28"/>
      <c r="I156" s="29"/>
      <c r="J156" s="29"/>
      <c r="K156" s="29"/>
      <c r="L156" s="29"/>
      <c r="M156" s="29"/>
    </row>
    <row r="157" spans="1:13" s="23" customFormat="1" x14ac:dyDescent="0.3">
      <c r="A157" s="27"/>
      <c r="B157" s="27"/>
      <c r="C157" s="31"/>
      <c r="D157" s="31"/>
      <c r="E157" s="30"/>
      <c r="F157" s="29"/>
      <c r="G157" s="29"/>
      <c r="H157" s="28"/>
      <c r="I157" s="29"/>
      <c r="J157" s="29"/>
      <c r="K157" s="29"/>
      <c r="L157" s="29"/>
      <c r="M157" s="29"/>
    </row>
    <row r="158" spans="1:13" s="23" customFormat="1" x14ac:dyDescent="0.3">
      <c r="A158" s="27"/>
      <c r="B158" s="27"/>
      <c r="C158" s="31"/>
      <c r="D158" s="31"/>
      <c r="E158" s="30"/>
      <c r="F158" s="29"/>
      <c r="G158" s="29"/>
      <c r="H158" s="28"/>
      <c r="I158" s="29"/>
      <c r="J158" s="29"/>
      <c r="K158" s="29"/>
      <c r="L158" s="29"/>
      <c r="M158" s="29"/>
    </row>
    <row r="159" spans="1:13" s="23" customFormat="1" x14ac:dyDescent="0.3">
      <c r="A159" s="27"/>
      <c r="B159" s="27"/>
      <c r="C159" s="31"/>
      <c r="D159" s="31"/>
      <c r="E159" s="30"/>
      <c r="F159" s="29"/>
      <c r="G159" s="29"/>
      <c r="H159" s="28"/>
      <c r="I159" s="29"/>
      <c r="J159" s="29"/>
      <c r="K159" s="29"/>
      <c r="L159" s="29"/>
      <c r="M159" s="29"/>
    </row>
    <row r="160" spans="1:13" s="23" customFormat="1" x14ac:dyDescent="0.3">
      <c r="A160" s="27"/>
      <c r="B160" s="27"/>
      <c r="C160" s="31"/>
      <c r="D160" s="31"/>
      <c r="E160" s="30"/>
      <c r="F160" s="29"/>
      <c r="G160" s="29"/>
      <c r="H160" s="28"/>
      <c r="I160" s="29"/>
      <c r="J160" s="29"/>
      <c r="K160" s="29"/>
      <c r="L160" s="29"/>
      <c r="M160" s="29"/>
    </row>
    <row r="161" spans="1:13" s="23" customFormat="1" x14ac:dyDescent="0.3">
      <c r="A161" s="27"/>
      <c r="B161" s="27"/>
      <c r="C161" s="31"/>
      <c r="D161" s="31"/>
      <c r="E161" s="30"/>
      <c r="F161" s="29"/>
      <c r="G161" s="29"/>
      <c r="H161" s="28"/>
      <c r="I161" s="29"/>
      <c r="J161" s="29"/>
      <c r="K161" s="29"/>
      <c r="L161" s="29"/>
      <c r="M161" s="29"/>
    </row>
    <row r="162" spans="1:13" s="23" customFormat="1" x14ac:dyDescent="0.3">
      <c r="A162" s="27"/>
      <c r="B162" s="27"/>
      <c r="C162" s="31"/>
      <c r="D162" s="31"/>
      <c r="E162" s="30"/>
      <c r="F162" s="29"/>
      <c r="G162" s="29"/>
      <c r="H162" s="28"/>
      <c r="I162" s="29"/>
      <c r="J162" s="29"/>
      <c r="K162" s="29"/>
      <c r="L162" s="29"/>
      <c r="M162" s="29"/>
    </row>
    <row r="163" spans="1:13" s="23" customFormat="1" x14ac:dyDescent="0.3">
      <c r="A163" s="27"/>
      <c r="B163" s="27"/>
      <c r="C163" s="31"/>
      <c r="D163" s="31"/>
      <c r="E163" s="30"/>
      <c r="F163" s="29"/>
      <c r="G163" s="29"/>
      <c r="H163" s="28"/>
      <c r="I163" s="29"/>
      <c r="J163" s="29"/>
      <c r="K163" s="29"/>
      <c r="L163" s="29"/>
      <c r="M163" s="29"/>
    </row>
    <row r="164" spans="1:13" s="23" customFormat="1" x14ac:dyDescent="0.3">
      <c r="A164" s="27"/>
      <c r="B164" s="27"/>
      <c r="C164" s="31"/>
      <c r="D164" s="31"/>
      <c r="E164" s="30"/>
      <c r="F164" s="29"/>
      <c r="G164" s="29"/>
      <c r="H164" s="28"/>
      <c r="I164" s="29"/>
      <c r="J164" s="29"/>
      <c r="K164" s="29"/>
      <c r="L164" s="29"/>
      <c r="M164" s="29"/>
    </row>
    <row r="165" spans="1:13" s="23" customFormat="1" x14ac:dyDescent="0.3">
      <c r="A165" s="27"/>
      <c r="B165" s="27"/>
      <c r="C165" s="31"/>
      <c r="D165" s="31"/>
      <c r="E165" s="30"/>
      <c r="F165" s="29"/>
      <c r="G165" s="29"/>
      <c r="H165" s="28"/>
      <c r="I165" s="29"/>
      <c r="J165" s="29"/>
      <c r="K165" s="29"/>
      <c r="L165" s="29"/>
      <c r="M165" s="29"/>
    </row>
    <row r="166" spans="1:13" s="23" customFormat="1" x14ac:dyDescent="0.3">
      <c r="A166" s="27"/>
      <c r="B166" s="27"/>
      <c r="C166" s="31"/>
      <c r="D166" s="31"/>
      <c r="E166" s="30"/>
      <c r="F166" s="29"/>
      <c r="G166" s="29"/>
      <c r="H166" s="28"/>
      <c r="I166" s="29"/>
      <c r="J166" s="29"/>
      <c r="K166" s="29"/>
      <c r="L166" s="29"/>
      <c r="M166" s="29"/>
    </row>
    <row r="167" spans="1:13" s="23" customFormat="1" x14ac:dyDescent="0.3">
      <c r="A167" s="27"/>
      <c r="B167" s="27"/>
      <c r="C167" s="31"/>
      <c r="D167" s="31"/>
      <c r="E167" s="30"/>
      <c r="F167" s="29"/>
      <c r="G167" s="29"/>
      <c r="H167" s="28"/>
      <c r="I167" s="29"/>
      <c r="J167" s="29"/>
      <c r="K167" s="29"/>
      <c r="L167" s="29"/>
      <c r="M167" s="29"/>
    </row>
    <row r="168" spans="1:13" s="23" customFormat="1" x14ac:dyDescent="0.3">
      <c r="A168" s="27"/>
      <c r="B168" s="27"/>
      <c r="C168" s="31"/>
      <c r="D168" s="31"/>
      <c r="E168" s="30"/>
      <c r="F168" s="29"/>
      <c r="G168" s="29"/>
      <c r="H168" s="28"/>
      <c r="I168" s="29"/>
      <c r="J168" s="29"/>
      <c r="K168" s="29"/>
      <c r="L168" s="29"/>
      <c r="M168" s="29"/>
    </row>
    <row r="169" spans="1:13" s="23" customFormat="1" x14ac:dyDescent="0.3">
      <c r="A169" s="27"/>
      <c r="B169" s="27"/>
      <c r="C169" s="31"/>
      <c r="D169" s="31"/>
      <c r="E169" s="30"/>
      <c r="F169" s="29"/>
      <c r="G169" s="29"/>
      <c r="H169" s="28"/>
      <c r="I169" s="29"/>
      <c r="J169" s="29"/>
      <c r="K169" s="29"/>
      <c r="L169" s="29"/>
      <c r="M169" s="29"/>
    </row>
    <row r="170" spans="1:13" s="23" customFormat="1" x14ac:dyDescent="0.3">
      <c r="A170" s="27"/>
      <c r="B170" s="27"/>
      <c r="C170" s="31"/>
      <c r="D170" s="31"/>
      <c r="E170" s="30"/>
      <c r="F170" s="29"/>
      <c r="G170" s="29"/>
      <c r="H170" s="28"/>
      <c r="I170" s="29"/>
      <c r="J170" s="29"/>
      <c r="K170" s="29"/>
      <c r="L170" s="29"/>
      <c r="M170" s="29"/>
    </row>
    <row r="171" spans="1:13" s="23" customFormat="1" x14ac:dyDescent="0.3">
      <c r="A171" s="27"/>
      <c r="B171" s="27"/>
      <c r="C171" s="31"/>
      <c r="D171" s="31"/>
      <c r="E171" s="30"/>
      <c r="F171" s="29"/>
      <c r="G171" s="29"/>
      <c r="H171" s="28"/>
      <c r="I171" s="29"/>
      <c r="J171" s="29"/>
      <c r="K171" s="29"/>
      <c r="L171" s="29"/>
      <c r="M171" s="29"/>
    </row>
    <row r="172" spans="1:13" s="23" customFormat="1" x14ac:dyDescent="0.3">
      <c r="A172" s="27"/>
      <c r="B172" s="27"/>
      <c r="C172" s="31"/>
      <c r="D172" s="31"/>
      <c r="E172" s="30"/>
      <c r="F172" s="29"/>
      <c r="G172" s="29"/>
      <c r="H172" s="28"/>
      <c r="I172" s="29"/>
      <c r="J172" s="29"/>
      <c r="K172" s="29"/>
      <c r="L172" s="29"/>
      <c r="M172" s="29"/>
    </row>
    <row r="173" spans="1:13" s="23" customFormat="1" x14ac:dyDescent="0.3">
      <c r="A173" s="27"/>
      <c r="B173" s="27"/>
      <c r="C173" s="31"/>
      <c r="D173" s="31"/>
      <c r="E173" s="30"/>
      <c r="F173" s="29"/>
      <c r="G173" s="29"/>
      <c r="H173" s="28"/>
      <c r="I173" s="29"/>
      <c r="J173" s="29"/>
      <c r="K173" s="29"/>
      <c r="L173" s="29"/>
      <c r="M173" s="29"/>
    </row>
    <row r="174" spans="1:13" s="23" customFormat="1" x14ac:dyDescent="0.3">
      <c r="A174" s="27"/>
      <c r="B174" s="27"/>
      <c r="C174" s="31"/>
      <c r="D174" s="31"/>
      <c r="E174" s="30"/>
      <c r="F174" s="29"/>
      <c r="G174" s="29"/>
      <c r="H174" s="28"/>
      <c r="I174" s="29"/>
      <c r="J174" s="29"/>
      <c r="K174" s="29"/>
      <c r="L174" s="29"/>
      <c r="M174" s="29"/>
    </row>
    <row r="175" spans="1:13" s="23" customFormat="1" x14ac:dyDescent="0.3">
      <c r="A175" s="27"/>
      <c r="B175" s="27"/>
      <c r="C175" s="31"/>
      <c r="D175" s="31"/>
      <c r="E175" s="30"/>
      <c r="F175" s="29"/>
      <c r="G175" s="29"/>
      <c r="H175" s="28"/>
      <c r="I175" s="29"/>
      <c r="J175" s="29"/>
      <c r="K175" s="29"/>
      <c r="L175" s="29"/>
      <c r="M175" s="29"/>
    </row>
    <row r="176" spans="1:13" s="23" customFormat="1" x14ac:dyDescent="0.3">
      <c r="A176" s="27"/>
      <c r="B176" s="27"/>
      <c r="C176" s="31"/>
      <c r="D176" s="31"/>
      <c r="E176" s="30"/>
      <c r="F176" s="29"/>
      <c r="G176" s="29"/>
      <c r="H176" s="28"/>
      <c r="I176" s="29"/>
      <c r="J176" s="29"/>
      <c r="K176" s="29"/>
      <c r="L176" s="29"/>
      <c r="M176" s="29"/>
    </row>
    <row r="177" spans="1:13" s="23" customFormat="1" x14ac:dyDescent="0.3">
      <c r="A177" s="27"/>
      <c r="B177" s="27"/>
      <c r="C177" s="31"/>
      <c r="D177" s="31"/>
      <c r="E177" s="30"/>
      <c r="F177" s="29"/>
      <c r="G177" s="29"/>
      <c r="H177" s="28"/>
      <c r="I177" s="29"/>
      <c r="J177" s="29"/>
      <c r="K177" s="29"/>
      <c r="L177" s="29"/>
      <c r="M177" s="29"/>
    </row>
    <row r="178" spans="1:13" s="23" customFormat="1" x14ac:dyDescent="0.3">
      <c r="A178" s="27"/>
      <c r="B178" s="27"/>
      <c r="C178" s="31"/>
      <c r="D178" s="31"/>
      <c r="E178" s="30"/>
      <c r="F178" s="29"/>
      <c r="G178" s="29"/>
      <c r="H178" s="28"/>
      <c r="I178" s="29"/>
      <c r="J178" s="29"/>
      <c r="K178" s="29"/>
      <c r="L178" s="29"/>
      <c r="M178" s="29"/>
    </row>
    <row r="179" spans="1:13" s="23" customFormat="1" x14ac:dyDescent="0.3">
      <c r="A179" s="27"/>
      <c r="B179" s="27"/>
      <c r="C179" s="31"/>
      <c r="D179" s="31"/>
      <c r="E179" s="30"/>
      <c r="F179" s="29"/>
      <c r="G179" s="29"/>
      <c r="H179" s="28"/>
      <c r="I179" s="29"/>
      <c r="J179" s="29"/>
      <c r="K179" s="29"/>
      <c r="L179" s="29"/>
      <c r="M179" s="29"/>
    </row>
    <row r="180" spans="1:13" s="23" customFormat="1" x14ac:dyDescent="0.3">
      <c r="A180" s="27"/>
      <c r="B180" s="27"/>
      <c r="C180" s="31"/>
      <c r="D180" s="31"/>
      <c r="E180" s="30"/>
      <c r="F180" s="29"/>
      <c r="G180" s="29"/>
      <c r="H180" s="28"/>
      <c r="I180" s="29"/>
      <c r="J180" s="29"/>
      <c r="K180" s="29"/>
      <c r="L180" s="29"/>
      <c r="M180" s="29"/>
    </row>
    <row r="181" spans="1:13" s="23" customFormat="1" x14ac:dyDescent="0.3">
      <c r="A181" s="27"/>
      <c r="B181" s="27"/>
      <c r="C181" s="31"/>
      <c r="D181" s="31"/>
      <c r="E181" s="30"/>
      <c r="F181" s="29"/>
      <c r="G181" s="29"/>
      <c r="H181" s="28"/>
      <c r="I181" s="29"/>
      <c r="J181" s="29"/>
      <c r="K181" s="29"/>
      <c r="L181" s="29"/>
      <c r="M181" s="29"/>
    </row>
    <row r="182" spans="1:13" s="23" customFormat="1" x14ac:dyDescent="0.3">
      <c r="A182" s="27"/>
      <c r="B182" s="27"/>
      <c r="C182" s="31"/>
      <c r="D182" s="31"/>
      <c r="E182" s="30"/>
      <c r="F182" s="29"/>
      <c r="G182" s="29"/>
      <c r="H182" s="28"/>
      <c r="I182" s="29"/>
      <c r="J182" s="29"/>
      <c r="K182" s="29"/>
      <c r="L182" s="29"/>
      <c r="M182" s="29"/>
    </row>
    <row r="183" spans="1:13" s="23" customFormat="1" x14ac:dyDescent="0.3">
      <c r="A183" s="27"/>
      <c r="B183" s="27"/>
      <c r="C183" s="31"/>
      <c r="D183" s="31"/>
      <c r="E183" s="30"/>
      <c r="F183" s="29"/>
      <c r="G183" s="29"/>
      <c r="H183" s="28"/>
      <c r="I183" s="29"/>
      <c r="J183" s="29"/>
      <c r="K183" s="29"/>
      <c r="L183" s="29"/>
      <c r="M183" s="29"/>
    </row>
    <row r="184" spans="1:13" s="23" customFormat="1" x14ac:dyDescent="0.3">
      <c r="A184" s="27"/>
      <c r="B184" s="27"/>
      <c r="C184" s="31"/>
      <c r="D184" s="31"/>
      <c r="E184" s="30"/>
      <c r="F184" s="29"/>
      <c r="G184" s="29"/>
      <c r="H184" s="28"/>
      <c r="I184" s="29"/>
      <c r="J184" s="29"/>
      <c r="K184" s="29"/>
      <c r="L184" s="29"/>
      <c r="M184" s="29"/>
    </row>
    <row r="185" spans="1:13" s="23" customFormat="1" x14ac:dyDescent="0.3">
      <c r="A185" s="27"/>
      <c r="B185" s="27"/>
      <c r="C185" s="31"/>
      <c r="D185" s="31"/>
      <c r="E185" s="30"/>
      <c r="F185" s="29"/>
      <c r="G185" s="29"/>
      <c r="H185" s="28"/>
      <c r="I185" s="29"/>
      <c r="J185" s="29"/>
      <c r="K185" s="29"/>
      <c r="L185" s="29"/>
      <c r="M185" s="29"/>
    </row>
    <row r="186" spans="1:13" s="23" customFormat="1" x14ac:dyDescent="0.3">
      <c r="A186" s="27"/>
      <c r="B186" s="27"/>
      <c r="C186" s="31"/>
      <c r="D186" s="31"/>
      <c r="E186" s="30"/>
      <c r="F186" s="29"/>
      <c r="G186" s="29"/>
      <c r="H186" s="28"/>
      <c r="I186" s="29"/>
      <c r="J186" s="29"/>
      <c r="K186" s="29"/>
      <c r="L186" s="29"/>
      <c r="M186" s="29"/>
    </row>
    <row r="187" spans="1:13" s="23" customFormat="1" x14ac:dyDescent="0.3">
      <c r="A187" s="27"/>
      <c r="B187" s="27"/>
      <c r="C187" s="31"/>
      <c r="D187" s="31"/>
      <c r="E187" s="30"/>
      <c r="F187" s="29"/>
      <c r="G187" s="29"/>
      <c r="H187" s="28"/>
      <c r="I187" s="29"/>
      <c r="J187" s="29"/>
      <c r="K187" s="29"/>
      <c r="L187" s="29"/>
      <c r="M187" s="29"/>
    </row>
    <row r="188" spans="1:13" s="23" customFormat="1" x14ac:dyDescent="0.3">
      <c r="A188" s="27"/>
      <c r="B188" s="27"/>
      <c r="C188" s="31"/>
      <c r="D188" s="31"/>
      <c r="E188" s="30"/>
      <c r="F188" s="29"/>
      <c r="G188" s="29"/>
      <c r="H188" s="28"/>
      <c r="I188" s="29"/>
      <c r="J188" s="29"/>
      <c r="K188" s="29"/>
      <c r="L188" s="29"/>
      <c r="M188" s="29"/>
    </row>
    <row r="189" spans="1:13" s="23" customFormat="1" x14ac:dyDescent="0.3">
      <c r="A189" s="27"/>
      <c r="B189" s="27"/>
      <c r="C189" s="31"/>
      <c r="D189" s="31"/>
      <c r="E189" s="30"/>
      <c r="F189" s="29"/>
      <c r="G189" s="29"/>
      <c r="H189" s="28"/>
      <c r="I189" s="29"/>
      <c r="J189" s="29"/>
      <c r="K189" s="29"/>
      <c r="L189" s="29"/>
      <c r="M189" s="29"/>
    </row>
    <row r="190" spans="1:13" s="23" customFormat="1" x14ac:dyDescent="0.3">
      <c r="A190" s="27"/>
      <c r="B190" s="27"/>
      <c r="C190" s="31"/>
      <c r="D190" s="31"/>
      <c r="E190" s="30"/>
      <c r="F190" s="29"/>
      <c r="G190" s="29"/>
      <c r="H190" s="28"/>
      <c r="I190" s="29"/>
      <c r="J190" s="29"/>
      <c r="K190" s="29"/>
      <c r="L190" s="29"/>
      <c r="M190" s="29"/>
    </row>
    <row r="191" spans="1:13" s="23" customFormat="1" x14ac:dyDescent="0.3">
      <c r="A191" s="27"/>
      <c r="B191" s="27"/>
      <c r="C191" s="31"/>
      <c r="D191" s="31"/>
      <c r="E191" s="30"/>
      <c r="F191" s="29"/>
      <c r="G191" s="29"/>
      <c r="H191" s="28"/>
      <c r="I191" s="29"/>
      <c r="J191" s="29"/>
      <c r="K191" s="29"/>
      <c r="L191" s="29"/>
      <c r="M191" s="29"/>
    </row>
    <row r="192" spans="1:13" s="23" customFormat="1" x14ac:dyDescent="0.3">
      <c r="A192" s="27"/>
      <c r="B192" s="27"/>
      <c r="C192" s="31"/>
      <c r="D192" s="31"/>
      <c r="E192" s="30"/>
      <c r="F192" s="29"/>
      <c r="G192" s="29"/>
      <c r="H192" s="28"/>
      <c r="I192" s="29"/>
      <c r="J192" s="29"/>
      <c r="K192" s="29"/>
      <c r="L192" s="29"/>
      <c r="M192" s="29"/>
    </row>
    <row r="193" spans="1:13" s="23" customFormat="1" x14ac:dyDescent="0.3">
      <c r="A193" s="27"/>
      <c r="B193" s="27"/>
      <c r="C193" s="31"/>
      <c r="D193" s="31"/>
      <c r="E193" s="30"/>
      <c r="F193" s="29"/>
      <c r="G193" s="29"/>
      <c r="H193" s="28"/>
      <c r="I193" s="29"/>
      <c r="J193" s="29"/>
      <c r="K193" s="29"/>
      <c r="L193" s="29"/>
      <c r="M193" s="29"/>
    </row>
    <row r="194" spans="1:13" s="23" customFormat="1" x14ac:dyDescent="0.3">
      <c r="A194" s="27"/>
      <c r="B194" s="27"/>
      <c r="C194" s="31"/>
      <c r="D194" s="31"/>
      <c r="E194" s="30"/>
      <c r="F194" s="29"/>
      <c r="G194" s="29"/>
      <c r="H194" s="28"/>
      <c r="I194" s="29"/>
      <c r="J194" s="29"/>
      <c r="K194" s="29"/>
      <c r="L194" s="29"/>
      <c r="M194" s="29"/>
    </row>
    <row r="195" spans="1:13" s="23" customFormat="1" x14ac:dyDescent="0.3">
      <c r="A195" s="27"/>
      <c r="B195" s="27"/>
      <c r="C195" s="31"/>
      <c r="D195" s="31"/>
      <c r="E195" s="30"/>
      <c r="F195" s="29"/>
      <c r="G195" s="29"/>
      <c r="H195" s="28"/>
      <c r="I195" s="29"/>
      <c r="J195" s="29"/>
      <c r="K195" s="29"/>
      <c r="L195" s="29"/>
      <c r="M195" s="29"/>
    </row>
    <row r="196" spans="1:13" s="23" customFormat="1" x14ac:dyDescent="0.3">
      <c r="A196" s="27"/>
      <c r="B196" s="27"/>
      <c r="C196" s="31"/>
      <c r="D196" s="31"/>
      <c r="E196" s="30"/>
      <c r="F196" s="29"/>
      <c r="G196" s="29"/>
      <c r="H196" s="28"/>
      <c r="I196" s="29"/>
      <c r="J196" s="29"/>
      <c r="K196" s="29"/>
      <c r="L196" s="29"/>
      <c r="M196" s="29"/>
    </row>
    <row r="197" spans="1:13" s="23" customFormat="1" x14ac:dyDescent="0.3">
      <c r="A197" s="27"/>
      <c r="B197" s="27"/>
      <c r="C197" s="31"/>
      <c r="D197" s="31"/>
      <c r="E197" s="30"/>
      <c r="F197" s="29"/>
      <c r="G197" s="29"/>
      <c r="H197" s="28"/>
      <c r="I197" s="29"/>
      <c r="J197" s="29"/>
      <c r="K197" s="29"/>
      <c r="L197" s="29"/>
      <c r="M197" s="29"/>
    </row>
    <row r="198" spans="1:13" s="23" customFormat="1" x14ac:dyDescent="0.3">
      <c r="A198" s="27"/>
      <c r="B198" s="27"/>
      <c r="C198" s="31"/>
      <c r="D198" s="31"/>
      <c r="E198" s="30"/>
      <c r="F198" s="29"/>
      <c r="G198" s="29"/>
      <c r="H198" s="28"/>
      <c r="I198" s="29"/>
      <c r="J198" s="29"/>
      <c r="K198" s="29"/>
      <c r="L198" s="29"/>
      <c r="M198" s="29"/>
    </row>
    <row r="199" spans="1:13" s="23" customFormat="1" x14ac:dyDescent="0.3">
      <c r="A199" s="27"/>
      <c r="B199" s="27"/>
      <c r="C199" s="31"/>
      <c r="D199" s="31"/>
      <c r="E199" s="30"/>
      <c r="F199" s="29"/>
      <c r="G199" s="29"/>
      <c r="H199" s="28"/>
      <c r="I199" s="29"/>
      <c r="J199" s="29"/>
      <c r="K199" s="29"/>
      <c r="L199" s="29"/>
      <c r="M199" s="29"/>
    </row>
    <row r="200" spans="1:13" s="23" customFormat="1" x14ac:dyDescent="0.3">
      <c r="A200" s="27"/>
      <c r="B200" s="27"/>
      <c r="C200" s="31"/>
      <c r="D200" s="31"/>
      <c r="E200" s="30"/>
      <c r="F200" s="29"/>
      <c r="G200" s="29"/>
      <c r="H200" s="28"/>
      <c r="I200" s="29"/>
      <c r="J200" s="29"/>
      <c r="K200" s="29"/>
      <c r="L200" s="29"/>
      <c r="M200" s="29"/>
    </row>
    <row r="201" spans="1:13" s="23" customFormat="1" x14ac:dyDescent="0.3">
      <c r="A201" s="27"/>
      <c r="B201" s="27"/>
      <c r="C201" s="31"/>
      <c r="D201" s="31"/>
      <c r="E201" s="30"/>
      <c r="F201" s="29"/>
      <c r="G201" s="29"/>
      <c r="H201" s="28"/>
      <c r="I201" s="29"/>
      <c r="J201" s="29"/>
      <c r="K201" s="29"/>
      <c r="L201" s="29"/>
      <c r="M201" s="29"/>
    </row>
    <row r="202" spans="1:13" s="23" customFormat="1" x14ac:dyDescent="0.3">
      <c r="A202" s="27"/>
      <c r="B202" s="27"/>
      <c r="C202" s="31"/>
      <c r="D202" s="31"/>
      <c r="E202" s="30"/>
      <c r="F202" s="29"/>
      <c r="G202" s="29"/>
      <c r="H202" s="28"/>
      <c r="I202" s="29"/>
      <c r="J202" s="29"/>
      <c r="K202" s="29"/>
      <c r="L202" s="29"/>
      <c r="M202" s="29"/>
    </row>
    <row r="203" spans="1:13" s="23" customFormat="1" x14ac:dyDescent="0.3">
      <c r="A203" s="27"/>
      <c r="B203" s="27"/>
      <c r="C203" s="31"/>
      <c r="D203" s="31"/>
      <c r="E203" s="30"/>
      <c r="F203" s="29"/>
      <c r="G203" s="29"/>
      <c r="H203" s="28"/>
      <c r="I203" s="29"/>
      <c r="J203" s="29"/>
      <c r="K203" s="29"/>
      <c r="L203" s="29"/>
      <c r="M203" s="29"/>
    </row>
    <row r="204" spans="1:13" s="23" customFormat="1" x14ac:dyDescent="0.3">
      <c r="A204" s="27"/>
      <c r="B204" s="27"/>
      <c r="C204" s="31"/>
      <c r="D204" s="31"/>
      <c r="E204" s="30"/>
      <c r="F204" s="29"/>
      <c r="G204" s="29"/>
      <c r="H204" s="28"/>
      <c r="I204" s="29"/>
      <c r="J204" s="29"/>
      <c r="K204" s="29"/>
      <c r="L204" s="29"/>
      <c r="M204" s="29"/>
    </row>
    <row r="205" spans="1:13" s="23" customFormat="1" x14ac:dyDescent="0.3">
      <c r="A205" s="27"/>
      <c r="B205" s="27"/>
      <c r="C205" s="31"/>
      <c r="D205" s="31"/>
      <c r="E205" s="30"/>
      <c r="F205" s="29"/>
      <c r="G205" s="29"/>
      <c r="H205" s="28"/>
      <c r="I205" s="29"/>
      <c r="J205" s="29"/>
      <c r="K205" s="29"/>
      <c r="L205" s="29"/>
      <c r="M205" s="29"/>
    </row>
    <row r="206" spans="1:13" s="23" customFormat="1" x14ac:dyDescent="0.3">
      <c r="A206" s="27"/>
      <c r="B206" s="27"/>
      <c r="C206" s="31"/>
      <c r="D206" s="31"/>
      <c r="E206" s="30"/>
      <c r="F206" s="29"/>
      <c r="G206" s="29"/>
      <c r="H206" s="28"/>
      <c r="I206" s="29"/>
      <c r="J206" s="29"/>
      <c r="K206" s="29"/>
      <c r="L206" s="29"/>
      <c r="M206" s="29"/>
    </row>
    <row r="207" spans="1:13" s="23" customFormat="1" x14ac:dyDescent="0.3">
      <c r="A207" s="27"/>
      <c r="B207" s="27"/>
      <c r="C207" s="31"/>
      <c r="D207" s="31"/>
      <c r="E207" s="30"/>
      <c r="F207" s="29"/>
      <c r="G207" s="29"/>
      <c r="H207" s="28"/>
      <c r="I207" s="29"/>
      <c r="J207" s="29"/>
      <c r="K207" s="29"/>
      <c r="L207" s="29"/>
      <c r="M207" s="29"/>
    </row>
    <row r="208" spans="1:13" s="23" customFormat="1" x14ac:dyDescent="0.3">
      <c r="A208" s="27"/>
      <c r="B208" s="27"/>
      <c r="C208" s="31"/>
      <c r="D208" s="31"/>
      <c r="E208" s="30"/>
      <c r="F208" s="29"/>
      <c r="G208" s="29"/>
      <c r="H208" s="28"/>
      <c r="I208" s="29"/>
      <c r="J208" s="29"/>
      <c r="K208" s="29"/>
      <c r="L208" s="29"/>
      <c r="M208" s="29"/>
    </row>
    <row r="209" spans="1:13" s="23" customFormat="1" x14ac:dyDescent="0.3">
      <c r="A209" s="27"/>
      <c r="B209" s="27"/>
      <c r="C209" s="31"/>
      <c r="D209" s="31"/>
      <c r="E209" s="30"/>
      <c r="F209" s="29"/>
      <c r="G209" s="29"/>
      <c r="H209" s="28"/>
      <c r="I209" s="29"/>
      <c r="J209" s="29"/>
      <c r="K209" s="29"/>
      <c r="L209" s="29"/>
      <c r="M209" s="29"/>
    </row>
    <row r="210" spans="1:13" s="23" customFormat="1" x14ac:dyDescent="0.3">
      <c r="A210" s="27"/>
      <c r="B210" s="27"/>
      <c r="C210" s="31"/>
      <c r="D210" s="31"/>
      <c r="E210" s="30"/>
      <c r="F210" s="29"/>
      <c r="G210" s="29"/>
      <c r="H210" s="28"/>
      <c r="I210" s="29"/>
      <c r="J210" s="29"/>
      <c r="K210" s="29"/>
      <c r="L210" s="29"/>
      <c r="M210" s="29"/>
    </row>
    <row r="211" spans="1:13" s="23" customFormat="1" x14ac:dyDescent="0.3">
      <c r="A211" s="27"/>
      <c r="B211" s="27"/>
      <c r="C211" s="31"/>
      <c r="D211" s="31"/>
      <c r="E211" s="30"/>
      <c r="F211" s="29"/>
      <c r="G211" s="29"/>
      <c r="H211" s="28"/>
      <c r="I211" s="29"/>
      <c r="J211" s="29"/>
      <c r="K211" s="29"/>
      <c r="L211" s="29"/>
      <c r="M211" s="29"/>
    </row>
    <row r="212" spans="1:13" s="23" customFormat="1" x14ac:dyDescent="0.3">
      <c r="A212" s="27"/>
      <c r="B212" s="27"/>
      <c r="C212" s="31"/>
      <c r="D212" s="31"/>
      <c r="E212" s="30"/>
      <c r="F212" s="29"/>
      <c r="G212" s="29"/>
      <c r="H212" s="28"/>
      <c r="I212" s="29"/>
      <c r="J212" s="29"/>
      <c r="K212" s="29"/>
      <c r="L212" s="29"/>
      <c r="M212" s="29"/>
    </row>
    <row r="213" spans="1:13" s="23" customFormat="1" x14ac:dyDescent="0.3">
      <c r="A213" s="27"/>
      <c r="B213" s="27"/>
      <c r="C213" s="31"/>
      <c r="D213" s="31"/>
      <c r="E213" s="30"/>
      <c r="F213" s="29"/>
      <c r="G213" s="29"/>
      <c r="H213" s="28"/>
      <c r="I213" s="29"/>
      <c r="J213" s="29"/>
      <c r="K213" s="29"/>
      <c r="L213" s="29"/>
      <c r="M213" s="29"/>
    </row>
    <row r="214" spans="1:13" s="23" customFormat="1" x14ac:dyDescent="0.3">
      <c r="A214" s="27"/>
      <c r="B214" s="27"/>
      <c r="C214" s="31"/>
      <c r="D214" s="31"/>
      <c r="E214" s="30"/>
      <c r="F214" s="29"/>
      <c r="G214" s="29"/>
      <c r="H214" s="28"/>
      <c r="I214" s="29"/>
      <c r="J214" s="29"/>
      <c r="K214" s="29"/>
      <c r="L214" s="29"/>
      <c r="M214" s="29"/>
    </row>
    <row r="215" spans="1:13" s="23" customFormat="1" x14ac:dyDescent="0.3">
      <c r="A215" s="27"/>
      <c r="B215" s="27"/>
      <c r="C215" s="31"/>
      <c r="D215" s="31"/>
      <c r="E215" s="30"/>
      <c r="F215" s="29"/>
      <c r="G215" s="29"/>
      <c r="H215" s="28"/>
      <c r="I215" s="29"/>
      <c r="J215" s="29"/>
      <c r="K215" s="29"/>
      <c r="L215" s="29"/>
      <c r="M215" s="29"/>
    </row>
    <row r="216" spans="1:13" s="23" customFormat="1" x14ac:dyDescent="0.3">
      <c r="A216" s="27"/>
      <c r="B216" s="27"/>
      <c r="C216" s="31"/>
      <c r="D216" s="31"/>
      <c r="E216" s="30"/>
      <c r="F216" s="29"/>
      <c r="G216" s="29"/>
      <c r="H216" s="28"/>
      <c r="I216" s="29"/>
      <c r="J216" s="29"/>
      <c r="K216" s="29"/>
      <c r="L216" s="29"/>
      <c r="M216" s="29"/>
    </row>
    <row r="217" spans="1:13" s="23" customFormat="1" x14ac:dyDescent="0.3">
      <c r="A217" s="27"/>
      <c r="B217" s="27"/>
      <c r="C217" s="31"/>
      <c r="D217" s="31"/>
      <c r="E217" s="30"/>
      <c r="F217" s="29"/>
      <c r="G217" s="29"/>
      <c r="H217" s="28"/>
      <c r="I217" s="29"/>
      <c r="J217" s="29"/>
      <c r="K217" s="29"/>
      <c r="L217" s="29"/>
      <c r="M217" s="29"/>
    </row>
    <row r="218" spans="1:13" s="23" customFormat="1" x14ac:dyDescent="0.3">
      <c r="A218" s="27"/>
      <c r="B218" s="27"/>
      <c r="C218" s="31"/>
      <c r="D218" s="31"/>
      <c r="E218" s="30"/>
      <c r="F218" s="29"/>
      <c r="G218" s="29"/>
      <c r="H218" s="28"/>
      <c r="I218" s="29"/>
      <c r="J218" s="29"/>
      <c r="K218" s="29"/>
      <c r="L218" s="29"/>
      <c r="M218" s="29"/>
    </row>
    <row r="219" spans="1:13" s="23" customFormat="1" x14ac:dyDescent="0.3">
      <c r="A219" s="27"/>
      <c r="B219" s="27"/>
      <c r="C219" s="31"/>
      <c r="D219" s="31"/>
      <c r="E219" s="30"/>
      <c r="F219" s="29"/>
      <c r="G219" s="29"/>
      <c r="H219" s="28"/>
      <c r="I219" s="29"/>
      <c r="J219" s="29"/>
      <c r="K219" s="29"/>
      <c r="L219" s="29"/>
      <c r="M219" s="29"/>
    </row>
    <row r="220" spans="1:13" s="23" customFormat="1" x14ac:dyDescent="0.3">
      <c r="A220" s="27"/>
      <c r="B220" s="27"/>
      <c r="C220" s="31"/>
      <c r="D220" s="31"/>
      <c r="E220" s="30"/>
      <c r="F220" s="29"/>
      <c r="G220" s="29"/>
      <c r="H220" s="28"/>
      <c r="I220" s="29"/>
      <c r="J220" s="29"/>
      <c r="K220" s="29"/>
      <c r="L220" s="29"/>
      <c r="M220" s="29"/>
    </row>
    <row r="221" spans="1:13" s="23" customFormat="1" x14ac:dyDescent="0.3">
      <c r="A221" s="27"/>
      <c r="B221" s="27"/>
      <c r="C221" s="31"/>
      <c r="D221" s="31"/>
      <c r="E221" s="30"/>
      <c r="F221" s="29"/>
      <c r="G221" s="29"/>
      <c r="H221" s="28"/>
      <c r="I221" s="29"/>
      <c r="J221" s="29"/>
      <c r="K221" s="29"/>
      <c r="L221" s="29"/>
      <c r="M221" s="29"/>
    </row>
    <row r="222" spans="1:13" s="23" customFormat="1" x14ac:dyDescent="0.3">
      <c r="A222" s="27"/>
      <c r="B222" s="27"/>
      <c r="C222" s="31"/>
      <c r="D222" s="31"/>
      <c r="E222" s="30"/>
      <c r="F222" s="29"/>
      <c r="G222" s="29"/>
      <c r="H222" s="28"/>
      <c r="I222" s="29"/>
      <c r="J222" s="29"/>
      <c r="K222" s="29"/>
      <c r="L222" s="29"/>
      <c r="M222" s="29"/>
    </row>
    <row r="223" spans="1:13" s="23" customFormat="1" x14ac:dyDescent="0.3">
      <c r="A223" s="27"/>
      <c r="B223" s="27"/>
      <c r="C223" s="31"/>
      <c r="D223" s="31"/>
      <c r="E223" s="30"/>
      <c r="F223" s="29"/>
      <c r="G223" s="29"/>
      <c r="H223" s="28"/>
      <c r="I223" s="29"/>
      <c r="J223" s="29"/>
      <c r="K223" s="29"/>
      <c r="L223" s="29"/>
      <c r="M223" s="29"/>
    </row>
    <row r="224" spans="1:13" s="23" customFormat="1" x14ac:dyDescent="0.3">
      <c r="A224" s="27"/>
      <c r="B224" s="27"/>
      <c r="C224" s="31"/>
      <c r="D224" s="31"/>
      <c r="E224" s="30"/>
      <c r="F224" s="29"/>
      <c r="G224" s="29"/>
      <c r="H224" s="28"/>
      <c r="I224" s="29"/>
      <c r="J224" s="29"/>
      <c r="K224" s="29"/>
      <c r="L224" s="29"/>
      <c r="M224" s="29"/>
    </row>
    <row r="225" spans="1:13" s="23" customFormat="1" x14ac:dyDescent="0.3">
      <c r="A225" s="27"/>
      <c r="B225" s="27"/>
      <c r="C225" s="31"/>
      <c r="D225" s="31"/>
      <c r="E225" s="30"/>
      <c r="F225" s="29"/>
      <c r="G225" s="29"/>
      <c r="H225" s="28"/>
      <c r="I225" s="29"/>
      <c r="J225" s="29"/>
      <c r="K225" s="29"/>
      <c r="L225" s="29"/>
      <c r="M225" s="29"/>
    </row>
    <row r="226" spans="1:13" s="23" customFormat="1" x14ac:dyDescent="0.3">
      <c r="A226" s="27"/>
      <c r="B226" s="27"/>
      <c r="C226" s="31"/>
      <c r="D226" s="31"/>
      <c r="E226" s="30"/>
      <c r="F226" s="29"/>
      <c r="G226" s="29"/>
      <c r="H226" s="28"/>
      <c r="I226" s="29"/>
      <c r="J226" s="29"/>
      <c r="K226" s="29"/>
      <c r="L226" s="29"/>
      <c r="M226" s="29"/>
    </row>
    <row r="227" spans="1:13" s="23" customFormat="1" x14ac:dyDescent="0.3">
      <c r="A227" s="27"/>
      <c r="B227" s="27"/>
      <c r="C227" s="31"/>
      <c r="D227" s="31"/>
      <c r="E227" s="30"/>
      <c r="F227" s="29"/>
      <c r="G227" s="29"/>
      <c r="H227" s="28"/>
      <c r="I227" s="29"/>
      <c r="J227" s="29"/>
      <c r="K227" s="29"/>
      <c r="L227" s="29"/>
      <c r="M227" s="29"/>
    </row>
    <row r="228" spans="1:13" s="23" customFormat="1" x14ac:dyDescent="0.3">
      <c r="A228" s="27"/>
      <c r="B228" s="27"/>
      <c r="C228" s="31"/>
      <c r="D228" s="31"/>
      <c r="E228" s="30"/>
      <c r="F228" s="29"/>
      <c r="G228" s="29"/>
      <c r="H228" s="28"/>
      <c r="I228" s="29"/>
      <c r="J228" s="29"/>
      <c r="K228" s="29"/>
      <c r="L228" s="29"/>
      <c r="M228" s="29"/>
    </row>
    <row r="229" spans="1:13" s="23" customFormat="1" x14ac:dyDescent="0.3">
      <c r="A229" s="27"/>
      <c r="B229" s="27"/>
      <c r="C229" s="31"/>
      <c r="D229" s="31"/>
      <c r="E229" s="30"/>
      <c r="F229" s="29"/>
      <c r="G229" s="29"/>
      <c r="H229" s="28"/>
      <c r="I229" s="29"/>
      <c r="J229" s="29"/>
      <c r="K229" s="29"/>
      <c r="L229" s="29"/>
      <c r="M229" s="29"/>
    </row>
    <row r="230" spans="1:13" s="23" customFormat="1" x14ac:dyDescent="0.3">
      <c r="A230" s="27"/>
      <c r="B230" s="27"/>
      <c r="C230" s="31"/>
      <c r="D230" s="31"/>
      <c r="E230" s="30"/>
      <c r="F230" s="29"/>
      <c r="G230" s="29"/>
      <c r="H230" s="28"/>
      <c r="I230" s="29"/>
      <c r="J230" s="29"/>
      <c r="K230" s="29"/>
      <c r="L230" s="29"/>
      <c r="M230" s="29"/>
    </row>
    <row r="231" spans="1:13" s="23" customFormat="1" x14ac:dyDescent="0.3">
      <c r="A231" s="27"/>
      <c r="B231" s="27"/>
      <c r="C231" s="31"/>
      <c r="D231" s="31"/>
      <c r="E231" s="30"/>
      <c r="F231" s="29"/>
      <c r="G231" s="29"/>
      <c r="H231" s="28"/>
      <c r="I231" s="29"/>
      <c r="J231" s="29"/>
      <c r="K231" s="29"/>
      <c r="L231" s="29"/>
      <c r="M231" s="29"/>
    </row>
    <row r="232" spans="1:13" s="23" customFormat="1" x14ac:dyDescent="0.3">
      <c r="A232" s="27"/>
      <c r="B232" s="27"/>
      <c r="C232" s="31"/>
      <c r="D232" s="31"/>
      <c r="E232" s="30"/>
      <c r="F232" s="29"/>
      <c r="G232" s="29"/>
      <c r="H232" s="28"/>
      <c r="I232" s="29"/>
      <c r="J232" s="29"/>
      <c r="K232" s="29"/>
      <c r="L232" s="29"/>
      <c r="M232" s="29"/>
    </row>
    <row r="233" spans="1:13" s="23" customFormat="1" x14ac:dyDescent="0.3">
      <c r="A233" s="27"/>
      <c r="B233" s="27"/>
      <c r="C233" s="31"/>
      <c r="D233" s="31"/>
      <c r="E233" s="30"/>
      <c r="F233" s="29"/>
      <c r="G233" s="29"/>
      <c r="H233" s="28"/>
      <c r="I233" s="29"/>
      <c r="J233" s="29"/>
      <c r="K233" s="29"/>
      <c r="L233" s="29"/>
      <c r="M233" s="29"/>
    </row>
    <row r="234" spans="1:13" s="23" customFormat="1" x14ac:dyDescent="0.3">
      <c r="A234" s="27"/>
      <c r="B234" s="27"/>
      <c r="C234" s="31"/>
      <c r="D234" s="31"/>
      <c r="E234" s="30"/>
      <c r="F234" s="29"/>
      <c r="G234" s="29"/>
      <c r="H234" s="28"/>
      <c r="I234" s="29"/>
      <c r="J234" s="29"/>
      <c r="K234" s="29"/>
      <c r="L234" s="29"/>
      <c r="M234" s="29"/>
    </row>
    <row r="235" spans="1:13" s="23" customFormat="1" x14ac:dyDescent="0.3">
      <c r="A235" s="27"/>
      <c r="B235" s="27"/>
      <c r="C235" s="31"/>
      <c r="D235" s="31"/>
      <c r="E235" s="30"/>
      <c r="F235" s="29"/>
      <c r="G235" s="29"/>
      <c r="H235" s="28"/>
      <c r="I235" s="29"/>
      <c r="J235" s="29"/>
      <c r="K235" s="29"/>
      <c r="L235" s="29"/>
      <c r="M235" s="29"/>
    </row>
    <row r="236" spans="1:13" s="23" customFormat="1" x14ac:dyDescent="0.3">
      <c r="A236" s="27"/>
      <c r="B236" s="27"/>
      <c r="C236" s="31"/>
      <c r="D236" s="31"/>
      <c r="E236" s="30"/>
      <c r="F236" s="29"/>
      <c r="G236" s="29"/>
      <c r="H236" s="28"/>
      <c r="I236" s="29"/>
      <c r="J236" s="29"/>
      <c r="K236" s="29"/>
      <c r="L236" s="29"/>
      <c r="M236" s="29"/>
    </row>
    <row r="237" spans="1:13" s="23" customFormat="1" x14ac:dyDescent="0.3">
      <c r="A237" s="27"/>
      <c r="B237" s="27"/>
      <c r="C237" s="31"/>
      <c r="D237" s="31"/>
      <c r="E237" s="30"/>
      <c r="F237" s="29"/>
      <c r="G237" s="29"/>
      <c r="H237" s="28"/>
      <c r="I237" s="29"/>
      <c r="J237" s="29"/>
      <c r="K237" s="29"/>
      <c r="L237" s="29"/>
      <c r="M237" s="29"/>
    </row>
    <row r="238" spans="1:13" s="23" customFormat="1" x14ac:dyDescent="0.3">
      <c r="A238" s="27"/>
      <c r="B238" s="27"/>
      <c r="C238" s="31"/>
      <c r="D238" s="31"/>
      <c r="E238" s="30"/>
      <c r="F238" s="29"/>
      <c r="G238" s="29"/>
      <c r="H238" s="28"/>
      <c r="I238" s="29"/>
      <c r="J238" s="29"/>
      <c r="K238" s="29"/>
      <c r="L238" s="29"/>
      <c r="M238" s="29"/>
    </row>
    <row r="239" spans="1:13" s="23" customFormat="1" x14ac:dyDescent="0.3">
      <c r="A239" s="27"/>
      <c r="B239" s="27"/>
      <c r="C239" s="31"/>
      <c r="D239" s="31"/>
      <c r="E239" s="30"/>
      <c r="F239" s="29"/>
      <c r="G239" s="29"/>
      <c r="H239" s="28"/>
      <c r="I239" s="29"/>
      <c r="J239" s="29"/>
      <c r="K239" s="29"/>
      <c r="L239" s="29"/>
      <c r="M239" s="29"/>
    </row>
    <row r="240" spans="1:13" s="23" customFormat="1" x14ac:dyDescent="0.3">
      <c r="A240" s="27"/>
      <c r="B240" s="27"/>
      <c r="C240" s="31"/>
      <c r="D240" s="31"/>
      <c r="E240" s="30"/>
      <c r="F240" s="29"/>
      <c r="G240" s="29"/>
      <c r="H240" s="28"/>
      <c r="I240" s="29"/>
      <c r="J240" s="29"/>
      <c r="K240" s="29"/>
      <c r="L240" s="29"/>
      <c r="M240" s="29"/>
    </row>
    <row r="241" spans="1:13" s="23" customFormat="1" x14ac:dyDescent="0.3">
      <c r="A241" s="27"/>
      <c r="B241" s="27"/>
      <c r="C241" s="31"/>
      <c r="D241" s="31"/>
      <c r="E241" s="30"/>
      <c r="F241" s="29"/>
      <c r="G241" s="29"/>
      <c r="H241" s="28"/>
      <c r="I241" s="29"/>
      <c r="J241" s="29"/>
      <c r="K241" s="29"/>
      <c r="L241" s="29"/>
      <c r="M241" s="29"/>
    </row>
    <row r="242" spans="1:13" s="23" customFormat="1" x14ac:dyDescent="0.3">
      <c r="A242" s="27"/>
      <c r="B242" s="27"/>
      <c r="C242" s="31"/>
      <c r="D242" s="31"/>
      <c r="E242" s="30"/>
      <c r="F242" s="29"/>
      <c r="G242" s="29"/>
      <c r="H242" s="28"/>
      <c r="I242" s="29"/>
      <c r="J242" s="29"/>
      <c r="K242" s="29"/>
      <c r="L242" s="29"/>
      <c r="M242" s="29"/>
    </row>
    <row r="243" spans="1:13" s="23" customFormat="1" x14ac:dyDescent="0.3">
      <c r="A243" s="27"/>
      <c r="B243" s="27"/>
      <c r="C243" s="31"/>
      <c r="D243" s="31"/>
      <c r="E243" s="30"/>
      <c r="F243" s="29"/>
      <c r="G243" s="29"/>
      <c r="H243" s="28"/>
      <c r="I243" s="29"/>
      <c r="J243" s="29"/>
      <c r="K243" s="29"/>
      <c r="L243" s="29"/>
      <c r="M243" s="29"/>
    </row>
    <row r="244" spans="1:13" s="23" customFormat="1" x14ac:dyDescent="0.3">
      <c r="A244" s="27"/>
      <c r="B244" s="27"/>
      <c r="C244" s="31"/>
      <c r="D244" s="31"/>
      <c r="E244" s="30"/>
      <c r="F244" s="29"/>
      <c r="G244" s="29"/>
      <c r="H244" s="28"/>
      <c r="I244" s="29"/>
      <c r="J244" s="29"/>
      <c r="K244" s="29"/>
      <c r="L244" s="29"/>
      <c r="M244" s="29"/>
    </row>
    <row r="245" spans="1:13" s="23" customFormat="1" x14ac:dyDescent="0.3">
      <c r="A245" s="27"/>
      <c r="B245" s="27"/>
      <c r="C245" s="31"/>
      <c r="D245" s="31"/>
      <c r="E245" s="30"/>
      <c r="F245" s="29"/>
      <c r="G245" s="29"/>
      <c r="H245" s="28"/>
      <c r="I245" s="29"/>
      <c r="J245" s="29"/>
      <c r="K245" s="29"/>
      <c r="L245" s="29"/>
      <c r="M245" s="29"/>
    </row>
    <row r="246" spans="1:13" s="23" customFormat="1" x14ac:dyDescent="0.3">
      <c r="A246" s="27"/>
      <c r="B246" s="27"/>
      <c r="C246" s="31"/>
      <c r="D246" s="31"/>
      <c r="E246" s="30"/>
      <c r="F246" s="29"/>
      <c r="G246" s="29"/>
      <c r="H246" s="28"/>
      <c r="I246" s="29"/>
      <c r="J246" s="29"/>
      <c r="K246" s="29"/>
      <c r="L246" s="29"/>
      <c r="M246" s="29"/>
    </row>
    <row r="247" spans="1:13" s="23" customFormat="1" x14ac:dyDescent="0.3">
      <c r="A247" s="27"/>
      <c r="B247" s="27"/>
      <c r="C247" s="31"/>
      <c r="D247" s="31"/>
      <c r="E247" s="30"/>
      <c r="F247" s="29"/>
      <c r="G247" s="29"/>
      <c r="H247" s="28"/>
      <c r="I247" s="29"/>
      <c r="J247" s="29"/>
      <c r="K247" s="29"/>
      <c r="L247" s="29"/>
      <c r="M247" s="29"/>
    </row>
    <row r="248" spans="1:13" s="23" customFormat="1" x14ac:dyDescent="0.3">
      <c r="A248" s="27"/>
      <c r="B248" s="27"/>
      <c r="C248" s="31"/>
      <c r="D248" s="31"/>
      <c r="E248" s="30"/>
      <c r="F248" s="29"/>
      <c r="G248" s="29"/>
      <c r="H248" s="28"/>
      <c r="I248" s="29"/>
      <c r="J248" s="29"/>
      <c r="K248" s="29"/>
      <c r="L248" s="29"/>
      <c r="M248" s="29"/>
    </row>
    <row r="249" spans="1:13" s="23" customFormat="1" x14ac:dyDescent="0.3">
      <c r="A249" s="27"/>
      <c r="B249" s="27"/>
      <c r="C249" s="31"/>
      <c r="D249" s="31"/>
      <c r="E249" s="30"/>
      <c r="F249" s="29"/>
      <c r="G249" s="29"/>
      <c r="H249" s="28"/>
      <c r="I249" s="29"/>
      <c r="J249" s="29"/>
      <c r="K249" s="29"/>
      <c r="L249" s="29"/>
      <c r="M249" s="29"/>
    </row>
    <row r="250" spans="1:13" s="23" customFormat="1" x14ac:dyDescent="0.3">
      <c r="A250" s="27"/>
      <c r="B250" s="27"/>
      <c r="C250" s="31"/>
      <c r="D250" s="31"/>
      <c r="E250" s="30"/>
      <c r="F250" s="29"/>
      <c r="G250" s="29"/>
      <c r="H250" s="28"/>
      <c r="I250" s="29"/>
      <c r="J250" s="29"/>
      <c r="K250" s="29"/>
      <c r="L250" s="29"/>
      <c r="M250" s="29"/>
    </row>
    <row r="251" spans="1:13" s="23" customFormat="1" x14ac:dyDescent="0.3">
      <c r="A251" s="27"/>
      <c r="B251" s="27"/>
      <c r="C251" s="31"/>
      <c r="D251" s="31"/>
      <c r="E251" s="30"/>
      <c r="F251" s="29"/>
      <c r="G251" s="29"/>
      <c r="H251" s="28"/>
      <c r="I251" s="29"/>
      <c r="J251" s="29"/>
      <c r="K251" s="29"/>
      <c r="L251" s="29"/>
      <c r="M251" s="29"/>
    </row>
    <row r="252" spans="1:13" s="23" customFormat="1" x14ac:dyDescent="0.3">
      <c r="A252" s="27"/>
      <c r="B252" s="27"/>
      <c r="C252" s="31"/>
      <c r="D252" s="31"/>
      <c r="E252" s="30"/>
      <c r="F252" s="29"/>
      <c r="G252" s="29"/>
      <c r="H252" s="28"/>
      <c r="I252" s="29"/>
      <c r="J252" s="29"/>
      <c r="K252" s="29"/>
      <c r="L252" s="29"/>
      <c r="M252" s="29"/>
    </row>
    <row r="253" spans="1:13" s="23" customFormat="1" x14ac:dyDescent="0.3">
      <c r="A253" s="27"/>
      <c r="B253" s="27"/>
      <c r="C253" s="31"/>
      <c r="D253" s="31"/>
      <c r="E253" s="30"/>
      <c r="F253" s="29"/>
      <c r="G253" s="29"/>
      <c r="H253" s="28"/>
      <c r="I253" s="29"/>
      <c r="J253" s="29"/>
      <c r="K253" s="29"/>
      <c r="L253" s="29"/>
      <c r="M253" s="29"/>
    </row>
    <row r="254" spans="1:13" s="23" customFormat="1" x14ac:dyDescent="0.3">
      <c r="A254" s="27"/>
      <c r="B254" s="27"/>
      <c r="C254" s="31"/>
      <c r="D254" s="31"/>
      <c r="E254" s="30"/>
      <c r="F254" s="29"/>
      <c r="G254" s="29"/>
      <c r="H254" s="28"/>
      <c r="I254" s="29"/>
      <c r="J254" s="29"/>
      <c r="K254" s="29"/>
      <c r="L254" s="29"/>
      <c r="M254" s="29"/>
    </row>
    <row r="255" spans="1:13" s="23" customFormat="1" x14ac:dyDescent="0.3">
      <c r="A255" s="27"/>
      <c r="B255" s="27"/>
      <c r="C255" s="31"/>
      <c r="D255" s="31"/>
      <c r="E255" s="30"/>
      <c r="F255" s="29"/>
      <c r="G255" s="29"/>
      <c r="H255" s="28"/>
      <c r="I255" s="29"/>
      <c r="J255" s="29"/>
      <c r="K255" s="29"/>
      <c r="L255" s="29"/>
      <c r="M255" s="29"/>
    </row>
    <row r="256" spans="1:13" s="23" customFormat="1" x14ac:dyDescent="0.3">
      <c r="A256" s="27"/>
      <c r="B256" s="27"/>
      <c r="C256" s="31"/>
      <c r="D256" s="31"/>
      <c r="E256" s="30"/>
      <c r="F256" s="29"/>
      <c r="G256" s="29"/>
      <c r="H256" s="28"/>
      <c r="I256" s="29"/>
      <c r="J256" s="29"/>
      <c r="K256" s="29"/>
      <c r="L256" s="29"/>
      <c r="M256" s="29"/>
    </row>
    <row r="257" spans="1:13" s="23" customFormat="1" x14ac:dyDescent="0.3">
      <c r="A257" s="27"/>
      <c r="B257" s="27"/>
      <c r="C257" s="31"/>
      <c r="D257" s="31"/>
      <c r="E257" s="30"/>
      <c r="F257" s="29"/>
      <c r="G257" s="29"/>
      <c r="H257" s="28"/>
      <c r="I257" s="29"/>
      <c r="J257" s="29"/>
      <c r="K257" s="29"/>
      <c r="L257" s="29"/>
      <c r="M257" s="29"/>
    </row>
    <row r="258" spans="1:13" s="23" customFormat="1" x14ac:dyDescent="0.3">
      <c r="A258" s="27"/>
      <c r="B258" s="27"/>
      <c r="C258" s="31"/>
      <c r="D258" s="31"/>
      <c r="E258" s="30"/>
      <c r="F258" s="29"/>
      <c r="G258" s="29"/>
      <c r="H258" s="28"/>
      <c r="I258" s="29"/>
      <c r="J258" s="29"/>
      <c r="K258" s="29"/>
      <c r="L258" s="29"/>
      <c r="M258" s="29"/>
    </row>
    <row r="259" spans="1:13" s="23" customFormat="1" x14ac:dyDescent="0.3">
      <c r="A259" s="27"/>
      <c r="B259" s="27"/>
      <c r="C259" s="31"/>
      <c r="D259" s="31"/>
      <c r="E259" s="30"/>
      <c r="F259" s="29"/>
      <c r="G259" s="29"/>
      <c r="H259" s="28"/>
      <c r="I259" s="29"/>
      <c r="J259" s="29"/>
      <c r="K259" s="29"/>
      <c r="L259" s="29"/>
      <c r="M259" s="29"/>
    </row>
    <row r="260" spans="1:13" s="23" customFormat="1" x14ac:dyDescent="0.3">
      <c r="A260" s="27"/>
      <c r="B260" s="27"/>
      <c r="C260" s="31"/>
      <c r="D260" s="31"/>
      <c r="E260" s="30"/>
      <c r="F260" s="29"/>
      <c r="G260" s="29"/>
      <c r="H260" s="28"/>
      <c r="I260" s="29"/>
      <c r="J260" s="29"/>
      <c r="K260" s="29"/>
      <c r="L260" s="29"/>
      <c r="M260" s="29"/>
    </row>
    <row r="261" spans="1:13" s="23" customFormat="1" x14ac:dyDescent="0.3">
      <c r="A261" s="27"/>
      <c r="B261" s="27"/>
      <c r="C261" s="31"/>
      <c r="D261" s="31"/>
      <c r="E261" s="30"/>
      <c r="F261" s="29"/>
      <c r="G261" s="29"/>
      <c r="H261" s="28"/>
      <c r="I261" s="29"/>
      <c r="J261" s="29"/>
      <c r="K261" s="29"/>
      <c r="L261" s="29"/>
      <c r="M261" s="29"/>
    </row>
    <row r="262" spans="1:13" s="23" customFormat="1" x14ac:dyDescent="0.3">
      <c r="A262" s="27"/>
      <c r="B262" s="27"/>
      <c r="C262" s="31"/>
      <c r="D262" s="31"/>
      <c r="E262" s="30"/>
      <c r="F262" s="29"/>
      <c r="G262" s="29"/>
      <c r="H262" s="28"/>
      <c r="I262" s="29"/>
      <c r="J262" s="29"/>
      <c r="K262" s="29"/>
      <c r="L262" s="29"/>
      <c r="M262" s="29"/>
    </row>
    <row r="263" spans="1:13" s="23" customFormat="1" x14ac:dyDescent="0.3">
      <c r="A263" s="27"/>
      <c r="B263" s="27"/>
      <c r="C263" s="31"/>
      <c r="D263" s="31"/>
      <c r="E263" s="30"/>
      <c r="F263" s="29"/>
      <c r="G263" s="29"/>
      <c r="H263" s="28"/>
      <c r="I263" s="29"/>
      <c r="J263" s="29"/>
      <c r="K263" s="29"/>
      <c r="L263" s="29"/>
      <c r="M263" s="29"/>
    </row>
    <row r="264" spans="1:13" s="23" customFormat="1" x14ac:dyDescent="0.3">
      <c r="A264" s="27"/>
      <c r="B264" s="27"/>
      <c r="C264" s="31"/>
      <c r="D264" s="31"/>
      <c r="E264" s="30"/>
      <c r="F264" s="29"/>
      <c r="G264" s="29"/>
      <c r="H264" s="28"/>
      <c r="I264" s="29"/>
      <c r="J264" s="29"/>
      <c r="K264" s="29"/>
      <c r="L264" s="29"/>
      <c r="M264" s="29"/>
    </row>
    <row r="265" spans="1:13" s="23" customFormat="1" x14ac:dyDescent="0.3">
      <c r="A265" s="27"/>
      <c r="B265" s="27"/>
      <c r="C265" s="31"/>
      <c r="D265" s="31"/>
      <c r="E265" s="30"/>
      <c r="F265" s="29"/>
      <c r="G265" s="29"/>
      <c r="H265" s="28"/>
      <c r="I265" s="29"/>
      <c r="J265" s="29"/>
      <c r="K265" s="29"/>
      <c r="L265" s="29"/>
      <c r="M265" s="29"/>
    </row>
    <row r="266" spans="1:13" s="23" customFormat="1" x14ac:dyDescent="0.3">
      <c r="A266" s="27"/>
      <c r="B266" s="27"/>
      <c r="C266" s="31"/>
      <c r="D266" s="31"/>
      <c r="E266" s="30"/>
      <c r="F266" s="29"/>
      <c r="G266" s="29"/>
      <c r="H266" s="28"/>
      <c r="I266" s="29"/>
      <c r="J266" s="29"/>
      <c r="K266" s="29"/>
      <c r="L266" s="29"/>
      <c r="M266" s="29"/>
    </row>
    <row r="267" spans="1:13" s="23" customFormat="1" x14ac:dyDescent="0.3">
      <c r="A267" s="27"/>
      <c r="B267" s="27"/>
      <c r="C267" s="31"/>
      <c r="D267" s="31"/>
      <c r="E267" s="30"/>
      <c r="F267" s="29"/>
      <c r="G267" s="29"/>
      <c r="H267" s="28"/>
      <c r="I267" s="29"/>
      <c r="J267" s="29"/>
      <c r="K267" s="29"/>
      <c r="L267" s="29"/>
      <c r="M267" s="29"/>
    </row>
    <row r="268" spans="1:13" s="23" customFormat="1" x14ac:dyDescent="0.3">
      <c r="A268" s="27"/>
      <c r="B268" s="27"/>
      <c r="C268" s="31"/>
      <c r="D268" s="31"/>
      <c r="E268" s="30"/>
      <c r="F268" s="29"/>
      <c r="G268" s="29"/>
      <c r="H268" s="28"/>
      <c r="I268" s="29"/>
      <c r="J268" s="29"/>
      <c r="K268" s="29"/>
      <c r="L268" s="29"/>
      <c r="M268" s="29"/>
    </row>
    <row r="269" spans="1:13" s="23" customFormat="1" x14ac:dyDescent="0.3">
      <c r="A269" s="27"/>
      <c r="B269" s="27"/>
      <c r="C269" s="31"/>
      <c r="D269" s="31"/>
      <c r="E269" s="30"/>
      <c r="F269" s="29"/>
      <c r="G269" s="29"/>
      <c r="H269" s="28"/>
      <c r="I269" s="29"/>
      <c r="J269" s="29"/>
      <c r="K269" s="29"/>
      <c r="L269" s="29"/>
      <c r="M269" s="29"/>
    </row>
    <row r="270" spans="1:13" s="23" customFormat="1" x14ac:dyDescent="0.3">
      <c r="A270" s="27"/>
      <c r="B270" s="27"/>
      <c r="C270" s="31"/>
      <c r="D270" s="31"/>
      <c r="E270" s="30"/>
      <c r="F270" s="29"/>
      <c r="G270" s="29"/>
      <c r="H270" s="28"/>
      <c r="I270" s="29"/>
      <c r="J270" s="29"/>
      <c r="K270" s="29"/>
      <c r="L270" s="29"/>
      <c r="M270" s="29"/>
    </row>
    <row r="271" spans="1:13" s="23" customFormat="1" x14ac:dyDescent="0.3">
      <c r="A271" s="27"/>
      <c r="B271" s="27"/>
      <c r="C271" s="31"/>
      <c r="D271" s="31"/>
      <c r="E271" s="30"/>
      <c r="F271" s="29"/>
      <c r="G271" s="29"/>
      <c r="H271" s="28"/>
      <c r="I271" s="29"/>
      <c r="J271" s="29"/>
      <c r="K271" s="29"/>
      <c r="L271" s="29"/>
      <c r="M271" s="29"/>
    </row>
    <row r="272" spans="1:13" s="23" customFormat="1" x14ac:dyDescent="0.3">
      <c r="A272" s="27"/>
      <c r="B272" s="27"/>
      <c r="C272" s="31"/>
      <c r="D272" s="31"/>
      <c r="E272" s="30"/>
      <c r="F272" s="29"/>
      <c r="G272" s="29"/>
      <c r="H272" s="28"/>
      <c r="I272" s="29"/>
      <c r="J272" s="29"/>
      <c r="K272" s="29"/>
      <c r="L272" s="29"/>
      <c r="M272" s="29"/>
    </row>
    <row r="273" spans="1:13" s="23" customFormat="1" x14ac:dyDescent="0.3">
      <c r="A273" s="27"/>
      <c r="B273" s="27"/>
      <c r="C273" s="31"/>
      <c r="D273" s="31"/>
      <c r="E273" s="30"/>
      <c r="F273" s="29"/>
      <c r="G273" s="29"/>
      <c r="H273" s="28"/>
      <c r="I273" s="29"/>
      <c r="J273" s="29"/>
      <c r="K273" s="29"/>
      <c r="L273" s="29"/>
      <c r="M273" s="29"/>
    </row>
    <row r="274" spans="1:13" s="23" customFormat="1" x14ac:dyDescent="0.3">
      <c r="A274" s="27"/>
      <c r="B274" s="27"/>
      <c r="C274" s="31"/>
      <c r="D274" s="31"/>
      <c r="E274" s="30"/>
      <c r="F274" s="29"/>
      <c r="G274" s="29"/>
      <c r="H274" s="28"/>
      <c r="I274" s="29"/>
      <c r="J274" s="29"/>
      <c r="K274" s="29"/>
      <c r="L274" s="29"/>
      <c r="M274" s="29"/>
    </row>
    <row r="275" spans="1:13" s="23" customFormat="1" x14ac:dyDescent="0.3">
      <c r="A275" s="27"/>
      <c r="B275" s="27"/>
      <c r="C275" s="31"/>
      <c r="D275" s="31"/>
      <c r="E275" s="30"/>
      <c r="F275" s="29"/>
      <c r="G275" s="29"/>
      <c r="H275" s="28"/>
      <c r="I275" s="29"/>
      <c r="J275" s="29"/>
      <c r="K275" s="29"/>
      <c r="L275" s="29"/>
      <c r="M275" s="29"/>
    </row>
    <row r="276" spans="1:13" s="23" customFormat="1" x14ac:dyDescent="0.3">
      <c r="A276" s="27"/>
      <c r="B276" s="27"/>
      <c r="C276" s="31"/>
      <c r="D276" s="31"/>
      <c r="E276" s="30"/>
      <c r="F276" s="29"/>
      <c r="G276" s="29"/>
      <c r="H276" s="28"/>
      <c r="I276" s="29"/>
      <c r="J276" s="29"/>
      <c r="K276" s="29"/>
      <c r="L276" s="29"/>
      <c r="M276" s="29"/>
    </row>
    <row r="277" spans="1:13" s="23" customFormat="1" x14ac:dyDescent="0.3">
      <c r="A277" s="27"/>
      <c r="B277" s="27"/>
      <c r="C277" s="31"/>
      <c r="D277" s="31"/>
      <c r="E277" s="30"/>
      <c r="F277" s="29"/>
      <c r="G277" s="29"/>
      <c r="H277" s="28"/>
      <c r="I277" s="29"/>
      <c r="J277" s="29"/>
      <c r="K277" s="29"/>
      <c r="L277" s="29"/>
      <c r="M277" s="29"/>
    </row>
    <row r="278" spans="1:13" s="23" customFormat="1" x14ac:dyDescent="0.3">
      <c r="A278" s="27"/>
      <c r="B278" s="27"/>
      <c r="C278" s="31"/>
      <c r="D278" s="31"/>
      <c r="E278" s="30"/>
      <c r="F278" s="29"/>
      <c r="G278" s="29"/>
      <c r="H278" s="28"/>
      <c r="I278" s="29"/>
      <c r="J278" s="29"/>
      <c r="K278" s="29"/>
      <c r="L278" s="29"/>
      <c r="M278" s="29"/>
    </row>
    <row r="279" spans="1:13" s="23" customFormat="1" x14ac:dyDescent="0.3">
      <c r="A279" s="27"/>
      <c r="B279" s="27"/>
      <c r="C279" s="31"/>
      <c r="D279" s="31"/>
      <c r="E279" s="30"/>
      <c r="F279" s="29"/>
      <c r="G279" s="29"/>
      <c r="H279" s="28"/>
      <c r="I279" s="29"/>
      <c r="J279" s="29"/>
      <c r="K279" s="29"/>
      <c r="L279" s="29"/>
      <c r="M279" s="29"/>
    </row>
    <row r="280" spans="1:13" s="23" customFormat="1" x14ac:dyDescent="0.3">
      <c r="A280" s="27"/>
      <c r="B280" s="27"/>
      <c r="C280" s="31"/>
      <c r="D280" s="31"/>
      <c r="E280" s="30"/>
      <c r="F280" s="29"/>
      <c r="G280" s="29"/>
      <c r="H280" s="28"/>
      <c r="I280" s="29"/>
      <c r="J280" s="29"/>
      <c r="K280" s="29"/>
      <c r="L280" s="29"/>
      <c r="M280" s="29"/>
    </row>
    <row r="281" spans="1:13" s="23" customFormat="1" x14ac:dyDescent="0.3">
      <c r="A281" s="27"/>
      <c r="B281" s="27"/>
      <c r="C281" s="31"/>
      <c r="D281" s="31"/>
      <c r="E281" s="30"/>
      <c r="F281" s="29"/>
      <c r="G281" s="29"/>
      <c r="H281" s="28"/>
      <c r="I281" s="29"/>
      <c r="J281" s="29"/>
      <c r="K281" s="29"/>
      <c r="L281" s="29"/>
      <c r="M281" s="29"/>
    </row>
    <row r="282" spans="1:13" s="23" customFormat="1" x14ac:dyDescent="0.3">
      <c r="A282" s="27"/>
      <c r="B282" s="27"/>
      <c r="C282" s="31"/>
      <c r="D282" s="31"/>
      <c r="E282" s="30"/>
      <c r="F282" s="29"/>
      <c r="G282" s="29"/>
      <c r="H282" s="28"/>
      <c r="I282" s="29"/>
      <c r="J282" s="29"/>
      <c r="K282" s="29"/>
      <c r="L282" s="29"/>
      <c r="M282" s="29"/>
    </row>
    <row r="283" spans="1:13" s="23" customFormat="1" x14ac:dyDescent="0.3">
      <c r="A283" s="27"/>
      <c r="B283" s="27"/>
      <c r="C283" s="31"/>
      <c r="D283" s="31"/>
      <c r="E283" s="30"/>
      <c r="F283" s="29"/>
      <c r="G283" s="29"/>
      <c r="H283" s="28"/>
      <c r="I283" s="29"/>
      <c r="J283" s="29"/>
      <c r="K283" s="29"/>
      <c r="L283" s="29"/>
      <c r="M283" s="29"/>
    </row>
    <row r="284" spans="1:13" s="23" customFormat="1" x14ac:dyDescent="0.3">
      <c r="A284" s="27"/>
      <c r="B284" s="27"/>
      <c r="C284" s="31"/>
      <c r="D284" s="31"/>
      <c r="E284" s="30"/>
      <c r="F284" s="29"/>
      <c r="G284" s="29"/>
      <c r="H284" s="28"/>
      <c r="I284" s="29"/>
      <c r="J284" s="29"/>
      <c r="K284" s="29"/>
      <c r="L284" s="29"/>
      <c r="M284" s="29"/>
    </row>
    <row r="285" spans="1:13" s="23" customFormat="1" x14ac:dyDescent="0.3">
      <c r="A285" s="27"/>
      <c r="B285" s="27"/>
      <c r="C285" s="31"/>
      <c r="D285" s="31"/>
      <c r="E285" s="30"/>
      <c r="F285" s="29"/>
      <c r="G285" s="29"/>
      <c r="H285" s="28"/>
      <c r="I285" s="29"/>
      <c r="J285" s="29"/>
      <c r="K285" s="29"/>
      <c r="L285" s="29"/>
      <c r="M285" s="29"/>
    </row>
    <row r="286" spans="1:13" s="23" customFormat="1" x14ac:dyDescent="0.3">
      <c r="A286" s="27"/>
      <c r="B286" s="27"/>
      <c r="C286" s="31"/>
      <c r="D286" s="31"/>
      <c r="E286" s="30"/>
      <c r="F286" s="29"/>
      <c r="G286" s="29"/>
      <c r="H286" s="28"/>
      <c r="I286" s="29"/>
      <c r="J286" s="29"/>
      <c r="K286" s="29"/>
      <c r="L286" s="29"/>
      <c r="M286" s="29"/>
    </row>
    <row r="287" spans="1:13" s="23" customFormat="1" x14ac:dyDescent="0.3">
      <c r="A287" s="27"/>
      <c r="B287" s="27"/>
      <c r="C287" s="31"/>
      <c r="D287" s="31"/>
      <c r="E287" s="30"/>
      <c r="F287" s="29"/>
      <c r="G287" s="29"/>
      <c r="H287" s="28"/>
      <c r="I287" s="29"/>
      <c r="J287" s="29"/>
      <c r="K287" s="29"/>
      <c r="L287" s="29"/>
      <c r="M287" s="29"/>
    </row>
    <row r="288" spans="1:13" s="23" customFormat="1" x14ac:dyDescent="0.3">
      <c r="A288" s="27"/>
      <c r="B288" s="27"/>
      <c r="C288" s="31"/>
      <c r="D288" s="31"/>
      <c r="E288" s="30"/>
      <c r="F288" s="29"/>
      <c r="G288" s="29"/>
      <c r="H288" s="28"/>
      <c r="I288" s="29"/>
      <c r="J288" s="29"/>
      <c r="K288" s="29"/>
      <c r="L288" s="29"/>
      <c r="M288" s="29"/>
    </row>
    <row r="289" spans="1:13" s="23" customFormat="1" x14ac:dyDescent="0.3">
      <c r="A289" s="27"/>
      <c r="B289" s="27"/>
      <c r="C289" s="31"/>
      <c r="D289" s="31"/>
      <c r="E289" s="30"/>
      <c r="F289" s="29"/>
      <c r="G289" s="29"/>
      <c r="H289" s="28"/>
      <c r="I289" s="29"/>
      <c r="J289" s="29"/>
      <c r="K289" s="29"/>
      <c r="L289" s="29"/>
      <c r="M289" s="29"/>
    </row>
    <row r="290" spans="1:13" s="23" customFormat="1" x14ac:dyDescent="0.3">
      <c r="A290" s="27"/>
      <c r="B290" s="27"/>
      <c r="C290" s="31"/>
      <c r="D290" s="31"/>
      <c r="E290" s="30"/>
      <c r="F290" s="29"/>
      <c r="G290" s="29"/>
      <c r="H290" s="28"/>
      <c r="I290" s="29"/>
      <c r="J290" s="29"/>
      <c r="K290" s="29"/>
      <c r="L290" s="29"/>
      <c r="M290" s="29"/>
    </row>
    <row r="291" spans="1:13" s="23" customFormat="1" x14ac:dyDescent="0.3">
      <c r="A291" s="27"/>
      <c r="B291" s="27"/>
      <c r="C291" s="31"/>
      <c r="D291" s="31"/>
      <c r="E291" s="30"/>
      <c r="F291" s="29"/>
      <c r="G291" s="29"/>
      <c r="H291" s="28"/>
      <c r="I291" s="29"/>
      <c r="J291" s="29"/>
      <c r="K291" s="29"/>
      <c r="L291" s="29"/>
      <c r="M291" s="29"/>
    </row>
    <row r="292" spans="1:13" s="23" customFormat="1" x14ac:dyDescent="0.3">
      <c r="A292" s="27"/>
      <c r="B292" s="27"/>
      <c r="C292" s="31"/>
      <c r="D292" s="31"/>
      <c r="E292" s="30"/>
      <c r="F292" s="29"/>
      <c r="G292" s="29"/>
      <c r="H292" s="28"/>
      <c r="I292" s="29"/>
      <c r="J292" s="29"/>
      <c r="K292" s="29"/>
      <c r="L292" s="29"/>
      <c r="M292" s="29"/>
    </row>
    <row r="293" spans="1:13" s="23" customFormat="1" x14ac:dyDescent="0.3">
      <c r="A293" s="27"/>
      <c r="B293" s="27"/>
      <c r="C293" s="31"/>
      <c r="D293" s="31"/>
      <c r="E293" s="30"/>
      <c r="F293" s="29"/>
      <c r="G293" s="29"/>
      <c r="H293" s="28"/>
      <c r="I293" s="29"/>
      <c r="J293" s="29"/>
      <c r="K293" s="29"/>
      <c r="L293" s="29"/>
      <c r="M293" s="29"/>
    </row>
    <row r="294" spans="1:13" s="23" customFormat="1" x14ac:dyDescent="0.3">
      <c r="A294" s="27"/>
      <c r="B294" s="27"/>
      <c r="C294" s="31"/>
      <c r="D294" s="31"/>
      <c r="E294" s="30"/>
      <c r="F294" s="29"/>
      <c r="G294" s="29"/>
      <c r="H294" s="28"/>
      <c r="I294" s="29"/>
      <c r="J294" s="29"/>
      <c r="K294" s="29"/>
      <c r="L294" s="29"/>
      <c r="M294" s="29"/>
    </row>
    <row r="295" spans="1:13" s="23" customFormat="1" x14ac:dyDescent="0.3">
      <c r="A295" s="27"/>
      <c r="B295" s="27"/>
      <c r="C295" s="31"/>
      <c r="D295" s="31"/>
      <c r="E295" s="30"/>
      <c r="F295" s="29"/>
      <c r="G295" s="29"/>
      <c r="H295" s="28"/>
      <c r="I295" s="29"/>
      <c r="J295" s="29"/>
      <c r="K295" s="29"/>
      <c r="L295" s="29"/>
      <c r="M295" s="29"/>
    </row>
    <row r="296" spans="1:13" s="23" customFormat="1" x14ac:dyDescent="0.3">
      <c r="A296" s="27"/>
      <c r="B296" s="27"/>
      <c r="C296" s="31"/>
      <c r="D296" s="31"/>
      <c r="E296" s="30"/>
      <c r="F296" s="29"/>
      <c r="G296" s="29"/>
      <c r="H296" s="28"/>
      <c r="I296" s="29"/>
      <c r="J296" s="29"/>
      <c r="K296" s="29"/>
      <c r="L296" s="29"/>
      <c r="M296" s="29"/>
    </row>
    <row r="297" spans="1:13" s="23" customFormat="1" x14ac:dyDescent="0.3">
      <c r="A297" s="27"/>
      <c r="B297" s="27"/>
      <c r="C297" s="31"/>
      <c r="D297" s="31"/>
      <c r="E297" s="30"/>
      <c r="F297" s="29"/>
      <c r="G297" s="29"/>
      <c r="H297" s="28"/>
      <c r="I297" s="29"/>
      <c r="J297" s="29"/>
      <c r="K297" s="29"/>
      <c r="L297" s="29"/>
      <c r="M297" s="29"/>
    </row>
    <row r="298" spans="1:13" s="23" customFormat="1" x14ac:dyDescent="0.3">
      <c r="A298" s="27"/>
      <c r="B298" s="27"/>
      <c r="C298" s="31"/>
      <c r="D298" s="31"/>
      <c r="E298" s="30"/>
      <c r="F298" s="29"/>
      <c r="G298" s="29"/>
      <c r="H298" s="28"/>
      <c r="I298" s="29"/>
      <c r="J298" s="29"/>
      <c r="K298" s="29"/>
      <c r="L298" s="29"/>
      <c r="M298" s="29"/>
    </row>
    <row r="299" spans="1:13" s="23" customFormat="1" x14ac:dyDescent="0.3">
      <c r="A299" s="27"/>
      <c r="B299" s="27"/>
      <c r="C299" s="31"/>
      <c r="D299" s="31"/>
      <c r="E299" s="30"/>
      <c r="F299" s="29"/>
      <c r="G299" s="29"/>
      <c r="H299" s="28"/>
      <c r="I299" s="29"/>
      <c r="J299" s="29"/>
      <c r="K299" s="29"/>
      <c r="L299" s="29"/>
      <c r="M299" s="29"/>
    </row>
    <row r="300" spans="1:13" s="23" customFormat="1" x14ac:dyDescent="0.3">
      <c r="A300" s="27"/>
      <c r="B300" s="27"/>
      <c r="C300" s="31"/>
      <c r="D300" s="31"/>
      <c r="E300" s="30"/>
      <c r="F300" s="29"/>
      <c r="G300" s="29"/>
      <c r="H300" s="28"/>
      <c r="I300" s="29"/>
      <c r="J300" s="29"/>
      <c r="K300" s="29"/>
      <c r="L300" s="29"/>
      <c r="M300" s="29"/>
    </row>
    <row r="301" spans="1:13" s="23" customFormat="1" x14ac:dyDescent="0.3">
      <c r="A301" s="27"/>
      <c r="B301" s="27"/>
      <c r="C301" s="31"/>
      <c r="D301" s="31"/>
      <c r="E301" s="30"/>
      <c r="F301" s="29"/>
      <c r="G301" s="29"/>
      <c r="H301" s="28"/>
      <c r="I301" s="29"/>
      <c r="J301" s="29"/>
      <c r="K301" s="29"/>
      <c r="L301" s="29"/>
      <c r="M301" s="29"/>
    </row>
    <row r="302" spans="1:13" s="23" customFormat="1" x14ac:dyDescent="0.3">
      <c r="A302" s="27"/>
      <c r="B302" s="27"/>
      <c r="C302" s="31"/>
      <c r="D302" s="31"/>
      <c r="E302" s="30"/>
      <c r="F302" s="29"/>
      <c r="G302" s="29"/>
      <c r="H302" s="28"/>
      <c r="I302" s="29"/>
      <c r="J302" s="29"/>
      <c r="K302" s="29"/>
      <c r="L302" s="29"/>
      <c r="M302" s="29"/>
    </row>
    <row r="303" spans="1:13" s="23" customFormat="1" x14ac:dyDescent="0.3">
      <c r="A303" s="27"/>
      <c r="B303" s="27"/>
      <c r="C303" s="31"/>
      <c r="D303" s="31"/>
      <c r="E303" s="30"/>
      <c r="F303" s="29"/>
      <c r="G303" s="29"/>
      <c r="H303" s="28"/>
      <c r="I303" s="29"/>
      <c r="J303" s="29"/>
      <c r="K303" s="29"/>
      <c r="L303" s="29"/>
      <c r="M303" s="29"/>
    </row>
    <row r="304" spans="1:13" s="23" customFormat="1" x14ac:dyDescent="0.3">
      <c r="A304" s="27"/>
      <c r="B304" s="27"/>
      <c r="C304" s="31"/>
      <c r="D304" s="31"/>
      <c r="E304" s="30"/>
      <c r="F304" s="29"/>
      <c r="G304" s="29"/>
      <c r="H304" s="28"/>
      <c r="I304" s="29"/>
      <c r="J304" s="29"/>
      <c r="K304" s="29"/>
      <c r="L304" s="29"/>
      <c r="M304" s="29"/>
    </row>
    <row r="305" spans="1:13" s="23" customFormat="1" x14ac:dyDescent="0.3">
      <c r="A305" s="27"/>
      <c r="B305" s="27"/>
      <c r="C305" s="31"/>
      <c r="D305" s="31"/>
      <c r="E305" s="30"/>
      <c r="F305" s="29"/>
      <c r="G305" s="29"/>
      <c r="H305" s="28"/>
      <c r="I305" s="29"/>
      <c r="J305" s="29"/>
      <c r="K305" s="29"/>
      <c r="L305" s="29"/>
      <c r="M305" s="29"/>
    </row>
    <row r="306" spans="1:13" s="23" customFormat="1" x14ac:dyDescent="0.3">
      <c r="A306" s="27"/>
      <c r="B306" s="27"/>
      <c r="C306" s="31"/>
      <c r="D306" s="31"/>
      <c r="E306" s="30"/>
      <c r="F306" s="29"/>
      <c r="G306" s="29"/>
      <c r="H306" s="28"/>
      <c r="I306" s="29"/>
      <c r="J306" s="29"/>
      <c r="K306" s="29"/>
      <c r="L306" s="29"/>
      <c r="M306" s="29"/>
    </row>
    <row r="307" spans="1:13" s="23" customFormat="1" x14ac:dyDescent="0.3">
      <c r="A307" s="27"/>
      <c r="B307" s="27"/>
      <c r="C307" s="31"/>
      <c r="D307" s="31"/>
      <c r="E307" s="30"/>
      <c r="F307" s="29"/>
      <c r="G307" s="29"/>
      <c r="H307" s="28"/>
      <c r="I307" s="29"/>
      <c r="J307" s="29"/>
      <c r="K307" s="29"/>
      <c r="L307" s="29"/>
      <c r="M307" s="29"/>
    </row>
    <row r="308" spans="1:13" s="23" customFormat="1" x14ac:dyDescent="0.3">
      <c r="A308" s="27"/>
      <c r="B308" s="27"/>
      <c r="C308" s="31"/>
      <c r="D308" s="31"/>
      <c r="E308" s="30"/>
      <c r="F308" s="29"/>
      <c r="G308" s="29"/>
      <c r="H308" s="28"/>
      <c r="I308" s="29"/>
      <c r="J308" s="29"/>
      <c r="K308" s="29"/>
      <c r="L308" s="29"/>
      <c r="M308" s="29"/>
    </row>
    <row r="309" spans="1:13" s="23" customFormat="1" x14ac:dyDescent="0.3">
      <c r="A309" s="27"/>
      <c r="B309" s="27"/>
      <c r="C309" s="31"/>
      <c r="D309" s="31"/>
      <c r="E309" s="30"/>
      <c r="F309" s="29"/>
      <c r="G309" s="29"/>
      <c r="H309" s="28"/>
      <c r="I309" s="29"/>
      <c r="J309" s="29"/>
      <c r="K309" s="29"/>
      <c r="L309" s="29"/>
      <c r="M309" s="29"/>
    </row>
    <row r="310" spans="1:13" s="23" customFormat="1" x14ac:dyDescent="0.3">
      <c r="A310" s="27"/>
      <c r="B310" s="27"/>
      <c r="C310" s="31"/>
      <c r="D310" s="31"/>
      <c r="E310" s="30"/>
      <c r="F310" s="29"/>
      <c r="G310" s="29"/>
      <c r="H310" s="28"/>
      <c r="I310" s="29"/>
      <c r="J310" s="29"/>
      <c r="K310" s="29"/>
      <c r="L310" s="29"/>
      <c r="M310" s="29"/>
    </row>
    <row r="311" spans="1:13" s="23" customFormat="1" x14ac:dyDescent="0.3">
      <c r="A311" s="27"/>
      <c r="B311" s="27"/>
      <c r="C311" s="31"/>
      <c r="D311" s="31"/>
      <c r="E311" s="30"/>
      <c r="F311" s="29"/>
      <c r="G311" s="29"/>
      <c r="H311" s="28"/>
      <c r="I311" s="29"/>
      <c r="J311" s="29"/>
      <c r="K311" s="29"/>
      <c r="L311" s="29"/>
      <c r="M311" s="29"/>
    </row>
    <row r="312" spans="1:13" s="23" customFormat="1" x14ac:dyDescent="0.3">
      <c r="A312" s="27"/>
      <c r="B312" s="27"/>
      <c r="C312" s="31">
        <v>6.6135911906364502</v>
      </c>
      <c r="D312" s="31"/>
      <c r="E312" s="30"/>
      <c r="F312" s="29"/>
      <c r="G312" s="29">
        <v>0.92100000000000004</v>
      </c>
      <c r="H312" s="28">
        <v>0.374</v>
      </c>
      <c r="I312" s="29"/>
      <c r="J312" s="29"/>
      <c r="K312" s="29"/>
      <c r="L312" s="29"/>
      <c r="M312" s="29"/>
    </row>
    <row r="313" spans="1:13" s="23" customFormat="1" x14ac:dyDescent="0.3">
      <c r="A313" s="27"/>
      <c r="B313" s="27"/>
      <c r="C313" s="31"/>
      <c r="D313" s="31"/>
      <c r="E313" s="30"/>
      <c r="F313" s="29"/>
      <c r="G313" s="29"/>
      <c r="H313" s="28"/>
      <c r="I313" s="29"/>
      <c r="J313" s="29"/>
      <c r="K313" s="29"/>
      <c r="L313" s="29"/>
      <c r="M313" s="29"/>
    </row>
    <row r="314" spans="1:13" s="23" customFormat="1" x14ac:dyDescent="0.3">
      <c r="A314" s="27"/>
      <c r="B314" s="27"/>
      <c r="C314" s="31"/>
      <c r="D314" s="31"/>
      <c r="E314" s="30"/>
      <c r="F314" s="29"/>
      <c r="G314" s="29"/>
      <c r="H314" s="28"/>
      <c r="I314" s="29"/>
      <c r="J314" s="29"/>
      <c r="K314" s="29"/>
      <c r="L314" s="29"/>
      <c r="M314" s="29"/>
    </row>
    <row r="315" spans="1:13" s="23" customFormat="1" x14ac:dyDescent="0.3">
      <c r="A315" s="27"/>
      <c r="B315" s="27"/>
      <c r="C315" s="31"/>
      <c r="D315" s="31"/>
      <c r="E315" s="30"/>
      <c r="F315" s="29"/>
      <c r="G315" s="29"/>
      <c r="H315" s="28"/>
      <c r="I315" s="29"/>
      <c r="J315" s="29"/>
      <c r="K315" s="29"/>
      <c r="L315" s="29"/>
      <c r="M315" s="29"/>
    </row>
    <row r="316" spans="1:13" s="23" customFormat="1" x14ac:dyDescent="0.3">
      <c r="A316" s="27"/>
      <c r="B316" s="27"/>
      <c r="C316" s="31"/>
      <c r="D316" s="31"/>
      <c r="E316" s="30"/>
      <c r="F316" s="29"/>
      <c r="G316" s="29"/>
      <c r="H316" s="28"/>
      <c r="I316" s="29"/>
      <c r="J316" s="29"/>
      <c r="K316" s="29"/>
      <c r="L316" s="29"/>
      <c r="M316" s="29"/>
    </row>
    <row r="317" spans="1:13" s="23" customFormat="1" x14ac:dyDescent="0.3">
      <c r="A317" s="27"/>
      <c r="B317" s="27"/>
      <c r="C317" s="31"/>
      <c r="D317" s="31"/>
      <c r="E317" s="30"/>
      <c r="F317" s="29"/>
      <c r="G317" s="29"/>
      <c r="H317" s="28"/>
      <c r="I317" s="29"/>
      <c r="J317" s="29"/>
      <c r="K317" s="29"/>
      <c r="L317" s="29"/>
      <c r="M317" s="29"/>
    </row>
    <row r="318" spans="1:13" s="23" customFormat="1" x14ac:dyDescent="0.3">
      <c r="A318" s="27"/>
      <c r="B318" s="27"/>
      <c r="C318" s="31"/>
      <c r="D318" s="31"/>
      <c r="E318" s="30"/>
      <c r="F318" s="29"/>
      <c r="G318" s="29"/>
      <c r="H318" s="28"/>
      <c r="I318" s="29"/>
      <c r="J318" s="29"/>
      <c r="K318" s="29"/>
      <c r="L318" s="29"/>
      <c r="M318" s="29"/>
    </row>
    <row r="319" spans="1:13" s="23" customFormat="1" x14ac:dyDescent="0.3">
      <c r="A319" s="27"/>
      <c r="B319" s="27"/>
      <c r="C319" s="31"/>
      <c r="D319" s="31"/>
      <c r="E319" s="30"/>
      <c r="F319" s="29"/>
      <c r="G319" s="29"/>
      <c r="H319" s="28"/>
      <c r="I319" s="29"/>
      <c r="J319" s="29"/>
      <c r="K319" s="29"/>
      <c r="L319" s="29"/>
      <c r="M319" s="29"/>
    </row>
    <row r="320" spans="1:13" s="23" customFormat="1" x14ac:dyDescent="0.3">
      <c r="A320" s="27"/>
      <c r="B320" s="27"/>
      <c r="C320" s="31"/>
      <c r="D320" s="31"/>
      <c r="E320" s="30"/>
      <c r="F320" s="29"/>
      <c r="G320" s="29"/>
      <c r="H320" s="28"/>
      <c r="I320" s="29"/>
      <c r="J320" s="29"/>
      <c r="K320" s="29"/>
      <c r="L320" s="29"/>
      <c r="M320" s="29"/>
    </row>
    <row r="321" spans="1:13" s="23" customFormat="1" x14ac:dyDescent="0.3">
      <c r="A321" s="27"/>
      <c r="B321" s="27"/>
      <c r="C321" s="31"/>
      <c r="D321" s="31"/>
      <c r="E321" s="30"/>
      <c r="F321" s="29"/>
      <c r="G321" s="29"/>
      <c r="H321" s="28"/>
      <c r="I321" s="29"/>
      <c r="J321" s="29"/>
      <c r="K321" s="29"/>
      <c r="L321" s="29"/>
      <c r="M321" s="29"/>
    </row>
    <row r="322" spans="1:13" s="23" customFormat="1" x14ac:dyDescent="0.3">
      <c r="A322" s="27"/>
      <c r="B322" s="27"/>
      <c r="C322" s="31"/>
      <c r="D322" s="31"/>
      <c r="E322" s="30"/>
      <c r="F322" s="29"/>
      <c r="G322" s="29"/>
      <c r="H322" s="28"/>
      <c r="I322" s="29"/>
      <c r="J322" s="29"/>
      <c r="K322" s="29"/>
      <c r="L322" s="29"/>
      <c r="M322" s="29"/>
    </row>
    <row r="323" spans="1:13" s="23" customFormat="1" x14ac:dyDescent="0.3">
      <c r="A323" s="27"/>
      <c r="B323" s="27"/>
      <c r="C323" s="31"/>
      <c r="D323" s="31"/>
      <c r="E323" s="30"/>
      <c r="F323" s="29"/>
      <c r="G323" s="29"/>
      <c r="H323" s="28"/>
      <c r="I323" s="29"/>
      <c r="J323" s="29"/>
      <c r="K323" s="29"/>
      <c r="L323" s="29"/>
      <c r="M323" s="29"/>
    </row>
    <row r="324" spans="1:13" s="23" customFormat="1" x14ac:dyDescent="0.3">
      <c r="A324" s="27"/>
      <c r="B324" s="27"/>
      <c r="C324" s="31"/>
      <c r="D324" s="31"/>
      <c r="E324" s="30"/>
      <c r="F324" s="29"/>
      <c r="G324" s="29"/>
      <c r="H324" s="28"/>
      <c r="I324" s="29"/>
      <c r="J324" s="29"/>
      <c r="K324" s="29"/>
      <c r="L324" s="29"/>
      <c r="M324" s="29"/>
    </row>
    <row r="325" spans="1:13" s="23" customFormat="1" x14ac:dyDescent="0.3">
      <c r="A325" s="27"/>
      <c r="B325" s="27"/>
      <c r="C325" s="31"/>
      <c r="D325" s="31"/>
      <c r="E325" s="30"/>
      <c r="F325" s="29"/>
      <c r="G325" s="29"/>
      <c r="H325" s="28"/>
      <c r="I325" s="29"/>
      <c r="J325" s="29"/>
      <c r="K325" s="29"/>
      <c r="L325" s="29"/>
      <c r="M325" s="29"/>
    </row>
    <row r="326" spans="1:13" s="23" customFormat="1" x14ac:dyDescent="0.3">
      <c r="A326" s="27"/>
      <c r="B326" s="27"/>
      <c r="C326" s="31"/>
      <c r="D326" s="31"/>
      <c r="E326" s="30"/>
      <c r="F326" s="29"/>
      <c r="G326" s="29"/>
      <c r="H326" s="28"/>
      <c r="I326" s="29"/>
      <c r="J326" s="29"/>
      <c r="K326" s="29"/>
      <c r="L326" s="29"/>
      <c r="M326" s="29"/>
    </row>
    <row r="327" spans="1:13" s="23" customFormat="1" x14ac:dyDescent="0.3">
      <c r="A327" s="27"/>
      <c r="B327" s="27"/>
      <c r="C327" s="31"/>
      <c r="D327" s="31"/>
      <c r="E327" s="30"/>
      <c r="F327" s="29"/>
      <c r="G327" s="29"/>
      <c r="H327" s="28"/>
      <c r="I327" s="29"/>
      <c r="J327" s="29"/>
      <c r="K327" s="29"/>
      <c r="L327" s="29"/>
      <c r="M327" s="29"/>
    </row>
    <row r="328" spans="1:13" s="23" customFormat="1" x14ac:dyDescent="0.3">
      <c r="A328" s="27"/>
      <c r="B328" s="27"/>
      <c r="C328" s="31"/>
      <c r="D328" s="31"/>
      <c r="E328" s="30"/>
      <c r="F328" s="29"/>
      <c r="G328" s="29"/>
      <c r="H328" s="28"/>
      <c r="I328" s="29"/>
      <c r="J328" s="29"/>
      <c r="K328" s="29"/>
      <c r="L328" s="29"/>
      <c r="M328" s="29"/>
    </row>
    <row r="329" spans="1:13" s="23" customFormat="1" x14ac:dyDescent="0.3">
      <c r="A329" s="27"/>
      <c r="B329" s="27"/>
      <c r="C329" s="31"/>
      <c r="D329" s="31"/>
      <c r="E329" s="30"/>
      <c r="F329" s="29"/>
      <c r="G329" s="29"/>
      <c r="H329" s="28"/>
      <c r="I329" s="29"/>
      <c r="J329" s="29"/>
      <c r="K329" s="29"/>
      <c r="L329" s="29"/>
      <c r="M329" s="29"/>
    </row>
    <row r="330" spans="1:13" s="23" customFormat="1" x14ac:dyDescent="0.3">
      <c r="A330" s="27"/>
      <c r="B330" s="27"/>
      <c r="C330" s="31"/>
      <c r="D330" s="31"/>
      <c r="E330" s="30"/>
      <c r="F330" s="29"/>
      <c r="G330" s="29"/>
      <c r="H330" s="28"/>
      <c r="I330" s="29"/>
      <c r="J330" s="29"/>
      <c r="K330" s="29"/>
      <c r="L330" s="29"/>
      <c r="M330" s="29"/>
    </row>
    <row r="331" spans="1:13" s="23" customFormat="1" x14ac:dyDescent="0.3">
      <c r="A331" s="27"/>
      <c r="B331" s="27"/>
      <c r="C331" s="31"/>
      <c r="D331" s="31"/>
      <c r="E331" s="30"/>
      <c r="F331" s="29"/>
      <c r="G331" s="29"/>
      <c r="H331" s="28"/>
      <c r="I331" s="29"/>
      <c r="J331" s="29"/>
      <c r="K331" s="29"/>
      <c r="L331" s="29"/>
      <c r="M331" s="29"/>
    </row>
    <row r="332" spans="1:13" s="23" customFormat="1" x14ac:dyDescent="0.3">
      <c r="A332" s="27"/>
      <c r="B332" s="27"/>
      <c r="C332" s="31"/>
      <c r="D332" s="31"/>
      <c r="E332" s="30"/>
      <c r="F332" s="29"/>
      <c r="G332" s="29"/>
      <c r="H332" s="28"/>
      <c r="I332" s="29"/>
      <c r="J332" s="29"/>
      <c r="K332" s="29"/>
      <c r="L332" s="29"/>
      <c r="M332" s="29"/>
    </row>
    <row r="333" spans="1:13" s="23" customFormat="1" x14ac:dyDescent="0.3">
      <c r="A333" s="27"/>
      <c r="B333" s="27"/>
      <c r="C333" s="31"/>
      <c r="D333" s="31"/>
      <c r="E333" s="30"/>
      <c r="F333" s="29"/>
      <c r="G333" s="29"/>
      <c r="H333" s="28"/>
      <c r="I333" s="29"/>
      <c r="J333" s="29"/>
      <c r="K333" s="29"/>
      <c r="L333" s="29"/>
      <c r="M333" s="29"/>
    </row>
    <row r="334" spans="1:13" s="23" customFormat="1" x14ac:dyDescent="0.3">
      <c r="A334" s="27"/>
      <c r="B334" s="27"/>
      <c r="C334" s="31"/>
      <c r="D334" s="31"/>
      <c r="E334" s="30"/>
      <c r="F334" s="29"/>
      <c r="G334" s="29"/>
      <c r="H334" s="28"/>
      <c r="I334" s="29"/>
      <c r="J334" s="29"/>
      <c r="K334" s="29"/>
      <c r="L334" s="29"/>
      <c r="M334" s="29"/>
    </row>
    <row r="335" spans="1:13" s="23" customFormat="1" x14ac:dyDescent="0.3">
      <c r="A335" s="27"/>
      <c r="B335" s="27"/>
      <c r="C335" s="31"/>
      <c r="D335" s="31"/>
      <c r="E335" s="30"/>
      <c r="F335" s="29"/>
      <c r="G335" s="29"/>
      <c r="H335" s="28"/>
      <c r="I335" s="29"/>
      <c r="J335" s="29"/>
      <c r="K335" s="29"/>
      <c r="L335" s="29"/>
      <c r="M335" s="29"/>
    </row>
    <row r="336" spans="1:13" s="23" customFormat="1" x14ac:dyDescent="0.3">
      <c r="A336" s="27"/>
      <c r="B336" s="27"/>
      <c r="C336" s="31"/>
      <c r="D336" s="31"/>
      <c r="E336" s="30"/>
      <c r="F336" s="29"/>
      <c r="G336" s="29"/>
      <c r="H336" s="28"/>
      <c r="I336" s="29"/>
      <c r="J336" s="29"/>
      <c r="K336" s="29"/>
      <c r="L336" s="29"/>
      <c r="M336" s="29"/>
    </row>
    <row r="337" spans="1:13" s="23" customFormat="1" x14ac:dyDescent="0.3">
      <c r="A337" s="27"/>
      <c r="B337" s="27"/>
      <c r="C337" s="31"/>
      <c r="D337" s="31"/>
      <c r="E337" s="30"/>
      <c r="F337" s="29"/>
      <c r="G337" s="29"/>
      <c r="H337" s="28"/>
      <c r="I337" s="29"/>
      <c r="J337" s="29"/>
      <c r="K337" s="29"/>
      <c r="L337" s="29"/>
      <c r="M337" s="29"/>
    </row>
    <row r="338" spans="1:13" s="23" customFormat="1" x14ac:dyDescent="0.3">
      <c r="A338" s="27"/>
      <c r="B338" s="27"/>
      <c r="C338" s="31"/>
      <c r="D338" s="31"/>
      <c r="E338" s="30"/>
      <c r="F338" s="29"/>
      <c r="G338" s="29"/>
      <c r="H338" s="28"/>
      <c r="I338" s="29"/>
      <c r="J338" s="29"/>
      <c r="K338" s="29"/>
      <c r="L338" s="29"/>
      <c r="M338" s="29"/>
    </row>
    <row r="339" spans="1:13" s="23" customFormat="1" x14ac:dyDescent="0.3">
      <c r="A339" s="27"/>
      <c r="B339" s="27"/>
      <c r="C339" s="31"/>
      <c r="D339" s="31"/>
      <c r="E339" s="30"/>
      <c r="F339" s="29"/>
      <c r="G339" s="29"/>
      <c r="H339" s="28"/>
      <c r="I339" s="29"/>
      <c r="J339" s="29"/>
      <c r="K339" s="29"/>
      <c r="L339" s="29"/>
      <c r="M339" s="29"/>
    </row>
    <row r="340" spans="1:13" s="23" customFormat="1" x14ac:dyDescent="0.3">
      <c r="A340" s="27"/>
      <c r="B340" s="27"/>
      <c r="C340" s="31"/>
      <c r="D340" s="31"/>
      <c r="E340" s="30"/>
      <c r="F340" s="29"/>
      <c r="G340" s="29"/>
      <c r="H340" s="28"/>
      <c r="I340" s="29"/>
      <c r="J340" s="29"/>
      <c r="K340" s="29"/>
      <c r="L340" s="29"/>
      <c r="M340" s="29"/>
    </row>
    <row r="341" spans="1:13" s="23" customFormat="1" x14ac:dyDescent="0.3">
      <c r="A341" s="27"/>
      <c r="B341" s="27"/>
      <c r="C341" s="31"/>
      <c r="D341" s="31"/>
      <c r="E341" s="30"/>
      <c r="F341" s="29"/>
      <c r="G341" s="29"/>
      <c r="H341" s="28"/>
      <c r="I341" s="29"/>
      <c r="J341" s="29"/>
      <c r="K341" s="29"/>
      <c r="L341" s="29"/>
      <c r="M341" s="29"/>
    </row>
    <row r="342" spans="1:13" s="23" customFormat="1" x14ac:dyDescent="0.3">
      <c r="A342" s="27"/>
      <c r="B342" s="27"/>
      <c r="C342" s="31"/>
      <c r="D342" s="31"/>
      <c r="E342" s="30"/>
      <c r="F342" s="29"/>
      <c r="G342" s="29"/>
      <c r="H342" s="28"/>
      <c r="I342" s="29"/>
      <c r="J342" s="29"/>
      <c r="K342" s="29"/>
      <c r="L342" s="29"/>
      <c r="M342" s="29"/>
    </row>
    <row r="343" spans="1:13" s="23" customFormat="1" x14ac:dyDescent="0.3">
      <c r="A343" s="27"/>
      <c r="B343" s="27"/>
      <c r="C343" s="31"/>
      <c r="D343" s="31"/>
      <c r="E343" s="30"/>
      <c r="F343" s="29"/>
      <c r="G343" s="29"/>
      <c r="H343" s="28"/>
      <c r="I343" s="29"/>
      <c r="J343" s="29"/>
      <c r="K343" s="29"/>
      <c r="L343" s="29"/>
      <c r="M343" s="29"/>
    </row>
    <row r="344" spans="1:13" s="23" customFormat="1" x14ac:dyDescent="0.3">
      <c r="A344" s="27"/>
      <c r="B344" s="27"/>
      <c r="C344" s="31"/>
      <c r="D344" s="31"/>
      <c r="E344" s="30"/>
      <c r="F344" s="29"/>
      <c r="G344" s="29"/>
      <c r="H344" s="28"/>
      <c r="I344" s="29"/>
      <c r="J344" s="29"/>
      <c r="K344" s="29"/>
      <c r="L344" s="29"/>
      <c r="M344" s="29"/>
    </row>
    <row r="345" spans="1:13" s="23" customFormat="1" x14ac:dyDescent="0.3">
      <c r="A345" s="27"/>
      <c r="B345" s="27"/>
      <c r="C345" s="31"/>
      <c r="D345" s="31"/>
      <c r="E345" s="30"/>
      <c r="F345" s="29"/>
      <c r="G345" s="29"/>
      <c r="H345" s="28"/>
      <c r="I345" s="29"/>
      <c r="J345" s="29"/>
      <c r="K345" s="29"/>
      <c r="L345" s="29"/>
      <c r="M345" s="29"/>
    </row>
    <row r="346" spans="1:13" s="23" customFormat="1" x14ac:dyDescent="0.3">
      <c r="A346" s="27"/>
      <c r="B346" s="27"/>
      <c r="C346" s="31"/>
      <c r="D346" s="31"/>
      <c r="E346" s="30"/>
      <c r="F346" s="29"/>
      <c r="G346" s="29"/>
      <c r="H346" s="28"/>
      <c r="I346" s="29"/>
      <c r="J346" s="29"/>
      <c r="K346" s="29"/>
      <c r="L346" s="29"/>
      <c r="M346" s="29"/>
    </row>
    <row r="347" spans="1:13" s="23" customFormat="1" x14ac:dyDescent="0.3">
      <c r="A347" s="27"/>
      <c r="B347" s="27"/>
      <c r="C347" s="31"/>
      <c r="D347" s="31"/>
      <c r="E347" s="30"/>
      <c r="F347" s="29"/>
      <c r="G347" s="29"/>
      <c r="H347" s="28"/>
      <c r="I347" s="29"/>
      <c r="J347" s="29"/>
      <c r="K347" s="29"/>
      <c r="L347" s="29"/>
      <c r="M347" s="29"/>
    </row>
    <row r="348" spans="1:13" s="23" customFormat="1" x14ac:dyDescent="0.3">
      <c r="A348" s="27"/>
      <c r="B348" s="27"/>
      <c r="C348" s="31"/>
      <c r="D348" s="31"/>
      <c r="E348" s="30"/>
      <c r="F348" s="29"/>
      <c r="G348" s="29"/>
      <c r="H348" s="28"/>
      <c r="I348" s="29"/>
      <c r="J348" s="29"/>
      <c r="K348" s="29"/>
      <c r="L348" s="29"/>
      <c r="M348" s="29"/>
    </row>
    <row r="349" spans="1:13" s="23" customFormat="1" x14ac:dyDescent="0.3">
      <c r="A349" s="27"/>
      <c r="B349" s="27"/>
      <c r="C349" s="31"/>
      <c r="D349" s="31"/>
      <c r="E349" s="30"/>
      <c r="F349" s="29"/>
      <c r="G349" s="29"/>
      <c r="H349" s="28"/>
      <c r="I349" s="29"/>
      <c r="J349" s="29"/>
      <c r="K349" s="29"/>
      <c r="L349" s="29"/>
      <c r="M349" s="29"/>
    </row>
    <row r="350" spans="1:13" s="23" customFormat="1" x14ac:dyDescent="0.3">
      <c r="A350" s="27"/>
      <c r="B350" s="27"/>
      <c r="C350" s="31"/>
      <c r="D350" s="31"/>
      <c r="E350" s="30"/>
      <c r="F350" s="29"/>
      <c r="G350" s="29"/>
      <c r="H350" s="28"/>
      <c r="I350" s="29"/>
      <c r="J350" s="29"/>
      <c r="K350" s="29"/>
      <c r="L350" s="29"/>
      <c r="M350" s="29"/>
    </row>
    <row r="351" spans="1:13" s="23" customFormat="1" x14ac:dyDescent="0.3">
      <c r="A351" s="27"/>
      <c r="B351" s="27"/>
      <c r="C351" s="31"/>
      <c r="D351" s="31"/>
      <c r="E351" s="30"/>
      <c r="F351" s="29"/>
      <c r="G351" s="29"/>
      <c r="H351" s="28"/>
      <c r="I351" s="29"/>
      <c r="J351" s="29"/>
      <c r="K351" s="29"/>
      <c r="L351" s="29"/>
      <c r="M351" s="29"/>
    </row>
    <row r="352" spans="1:13" s="23" customFormat="1" x14ac:dyDescent="0.3">
      <c r="A352" s="27"/>
      <c r="B352" s="27"/>
      <c r="C352" s="31"/>
      <c r="D352" s="31"/>
      <c r="E352" s="30"/>
      <c r="F352" s="29"/>
      <c r="G352" s="29"/>
      <c r="H352" s="28"/>
      <c r="I352" s="29"/>
      <c r="J352" s="29"/>
      <c r="K352" s="29"/>
      <c r="L352" s="29"/>
      <c r="M352" s="29"/>
    </row>
    <row r="353" spans="1:13" s="23" customFormat="1" x14ac:dyDescent="0.3">
      <c r="A353" s="27"/>
      <c r="B353" s="27"/>
      <c r="C353" s="31"/>
      <c r="D353" s="31"/>
      <c r="E353" s="30"/>
      <c r="F353" s="29"/>
      <c r="G353" s="29"/>
      <c r="H353" s="28"/>
      <c r="I353" s="29"/>
      <c r="J353" s="29"/>
      <c r="K353" s="29"/>
      <c r="L353" s="29"/>
      <c r="M353" s="29"/>
    </row>
    <row r="354" spans="1:13" s="23" customFormat="1" x14ac:dyDescent="0.3">
      <c r="A354" s="27"/>
      <c r="B354" s="27"/>
      <c r="C354" s="31"/>
      <c r="D354" s="31"/>
      <c r="E354" s="30"/>
      <c r="F354" s="29"/>
      <c r="G354" s="29"/>
      <c r="H354" s="28"/>
      <c r="I354" s="29"/>
      <c r="J354" s="29"/>
      <c r="K354" s="29"/>
      <c r="L354" s="29"/>
      <c r="M354" s="29"/>
    </row>
    <row r="355" spans="1:13" s="23" customFormat="1" x14ac:dyDescent="0.3">
      <c r="A355" s="27"/>
      <c r="B355" s="27"/>
      <c r="C355" s="31"/>
      <c r="D355" s="31"/>
      <c r="E355" s="30"/>
      <c r="F355" s="29"/>
      <c r="G355" s="29"/>
      <c r="H355" s="28"/>
      <c r="I355" s="29"/>
      <c r="J355" s="29"/>
      <c r="K355" s="29"/>
      <c r="L355" s="29"/>
      <c r="M355" s="29"/>
    </row>
    <row r="356" spans="1:13" s="23" customFormat="1" x14ac:dyDescent="0.3">
      <c r="A356" s="27"/>
      <c r="B356" s="27"/>
      <c r="C356" s="31"/>
      <c r="D356" s="31"/>
      <c r="E356" s="30"/>
      <c r="F356" s="29"/>
      <c r="G356" s="29"/>
      <c r="H356" s="28"/>
      <c r="I356" s="29"/>
      <c r="J356" s="29"/>
      <c r="K356" s="29"/>
      <c r="L356" s="29"/>
      <c r="M356" s="29"/>
    </row>
    <row r="357" spans="1:13" s="23" customFormat="1" x14ac:dyDescent="0.3">
      <c r="A357" s="27"/>
      <c r="B357" s="27"/>
      <c r="C357" s="31"/>
      <c r="D357" s="31"/>
      <c r="E357" s="30"/>
      <c r="F357" s="29"/>
      <c r="G357" s="29"/>
      <c r="H357" s="28"/>
      <c r="I357" s="29"/>
      <c r="J357" s="29"/>
      <c r="K357" s="29"/>
      <c r="L357" s="29"/>
      <c r="M357" s="29"/>
    </row>
    <row r="358" spans="1:13" s="23" customFormat="1" x14ac:dyDescent="0.3">
      <c r="A358" s="27"/>
      <c r="B358" s="27"/>
      <c r="C358" s="31"/>
      <c r="D358" s="31"/>
      <c r="E358" s="30"/>
      <c r="F358" s="29"/>
      <c r="G358" s="29"/>
      <c r="H358" s="28"/>
      <c r="I358" s="29"/>
      <c r="J358" s="29"/>
      <c r="K358" s="29"/>
      <c r="L358" s="29"/>
      <c r="M358" s="29"/>
    </row>
    <row r="359" spans="1:13" s="23" customFormat="1" x14ac:dyDescent="0.3">
      <c r="A359" s="27"/>
      <c r="B359" s="27"/>
      <c r="C359" s="31"/>
      <c r="D359" s="31"/>
      <c r="E359" s="30"/>
      <c r="F359" s="29"/>
      <c r="G359" s="29"/>
      <c r="H359" s="28"/>
      <c r="I359" s="29"/>
      <c r="J359" s="29"/>
      <c r="K359" s="29"/>
      <c r="L359" s="29"/>
      <c r="M359" s="29"/>
    </row>
    <row r="360" spans="1:13" s="23" customFormat="1" x14ac:dyDescent="0.3">
      <c r="A360" s="27"/>
      <c r="B360" s="27"/>
      <c r="C360" s="31"/>
      <c r="D360" s="31"/>
      <c r="E360" s="30"/>
      <c r="F360" s="29"/>
      <c r="G360" s="29"/>
      <c r="H360" s="28"/>
      <c r="I360" s="29"/>
      <c r="J360" s="29"/>
      <c r="K360" s="29"/>
      <c r="L360" s="29"/>
      <c r="M360" s="29"/>
    </row>
    <row r="361" spans="1:13" s="23" customFormat="1" x14ac:dyDescent="0.3">
      <c r="A361" s="27"/>
      <c r="B361" s="27"/>
      <c r="C361" s="31"/>
      <c r="D361" s="31"/>
      <c r="E361" s="30"/>
      <c r="F361" s="29"/>
      <c r="G361" s="29"/>
      <c r="H361" s="28"/>
      <c r="I361" s="29"/>
      <c r="J361" s="29"/>
      <c r="K361" s="29"/>
      <c r="L361" s="29"/>
      <c r="M361" s="29"/>
    </row>
    <row r="362" spans="1:13" s="23" customFormat="1" x14ac:dyDescent="0.3">
      <c r="A362" s="27"/>
      <c r="B362" s="27"/>
      <c r="C362" s="31"/>
      <c r="D362" s="31"/>
      <c r="E362" s="30"/>
      <c r="F362" s="29"/>
      <c r="G362" s="29"/>
      <c r="H362" s="28"/>
      <c r="I362" s="29"/>
      <c r="J362" s="29"/>
      <c r="K362" s="29"/>
      <c r="L362" s="29"/>
      <c r="M362" s="29"/>
    </row>
    <row r="363" spans="1:13" s="23" customFormat="1" x14ac:dyDescent="0.3">
      <c r="A363" s="27"/>
      <c r="B363" s="27"/>
      <c r="C363" s="31"/>
      <c r="D363" s="31"/>
      <c r="E363" s="30"/>
      <c r="F363" s="29"/>
      <c r="G363" s="29"/>
      <c r="H363" s="28"/>
      <c r="I363" s="29"/>
      <c r="J363" s="29"/>
      <c r="K363" s="29"/>
      <c r="L363" s="29"/>
      <c r="M363" s="29"/>
    </row>
    <row r="364" spans="1:13" s="23" customFormat="1" x14ac:dyDescent="0.3">
      <c r="A364" s="27"/>
      <c r="B364" s="27"/>
      <c r="C364" s="31"/>
      <c r="D364" s="31"/>
      <c r="E364" s="30"/>
      <c r="F364" s="29"/>
      <c r="G364" s="29"/>
      <c r="H364" s="28"/>
      <c r="I364" s="29"/>
      <c r="J364" s="29"/>
      <c r="K364" s="29"/>
      <c r="L364" s="29"/>
      <c r="M364" s="29"/>
    </row>
    <row r="365" spans="1:13" s="23" customFormat="1" x14ac:dyDescent="0.3">
      <c r="A365" s="27"/>
      <c r="B365" s="27"/>
      <c r="C365" s="31"/>
      <c r="D365" s="31"/>
      <c r="E365" s="30"/>
      <c r="F365" s="29"/>
      <c r="G365" s="29"/>
      <c r="H365" s="28"/>
      <c r="I365" s="29"/>
      <c r="J365" s="29"/>
      <c r="K365" s="29"/>
      <c r="L365" s="29"/>
      <c r="M365" s="29"/>
    </row>
    <row r="366" spans="1:13" s="23" customFormat="1" x14ac:dyDescent="0.3">
      <c r="A366" s="27"/>
      <c r="B366" s="27"/>
      <c r="C366" s="31"/>
      <c r="D366" s="31"/>
      <c r="E366" s="30"/>
      <c r="F366" s="29"/>
      <c r="G366" s="29"/>
      <c r="H366" s="28"/>
      <c r="I366" s="29"/>
      <c r="J366" s="29"/>
      <c r="K366" s="29"/>
      <c r="L366" s="29"/>
      <c r="M366" s="29"/>
    </row>
    <row r="367" spans="1:13" s="23" customFormat="1" x14ac:dyDescent="0.3">
      <c r="A367" s="27"/>
      <c r="B367" s="27"/>
      <c r="C367" s="31"/>
      <c r="D367" s="31"/>
      <c r="E367" s="30"/>
      <c r="F367" s="29"/>
      <c r="G367" s="29"/>
      <c r="H367" s="28"/>
      <c r="I367" s="29"/>
      <c r="J367" s="29"/>
      <c r="K367" s="29"/>
      <c r="L367" s="29"/>
      <c r="M367" s="29"/>
    </row>
    <row r="368" spans="1:13" s="23" customFormat="1" x14ac:dyDescent="0.3">
      <c r="A368" s="27"/>
      <c r="B368" s="27"/>
      <c r="C368" s="31"/>
      <c r="D368" s="31"/>
      <c r="E368" s="30"/>
      <c r="F368" s="29"/>
      <c r="G368" s="29"/>
      <c r="H368" s="28"/>
      <c r="I368" s="29"/>
      <c r="J368" s="29"/>
      <c r="K368" s="29"/>
      <c r="L368" s="29"/>
      <c r="M368" s="29"/>
    </row>
    <row r="369" spans="1:13" s="23" customFormat="1" x14ac:dyDescent="0.3">
      <c r="A369" s="27"/>
      <c r="B369" s="27"/>
      <c r="C369" s="31"/>
      <c r="D369" s="31"/>
      <c r="E369" s="30"/>
      <c r="F369" s="29"/>
      <c r="G369" s="29"/>
      <c r="H369" s="28"/>
      <c r="I369" s="29"/>
      <c r="J369" s="29"/>
      <c r="K369" s="29"/>
      <c r="L369" s="29"/>
      <c r="M369" s="29"/>
    </row>
    <row r="370" spans="1:13" s="23" customFormat="1" x14ac:dyDescent="0.3">
      <c r="A370" s="27"/>
      <c r="B370" s="27"/>
      <c r="C370" s="31"/>
      <c r="D370" s="31"/>
      <c r="E370" s="30"/>
      <c r="F370" s="29"/>
      <c r="G370" s="29"/>
      <c r="H370" s="28"/>
      <c r="I370" s="29"/>
      <c r="J370" s="29"/>
      <c r="K370" s="29"/>
      <c r="L370" s="29"/>
      <c r="M370" s="29"/>
    </row>
    <row r="371" spans="1:13" s="23" customFormat="1" x14ac:dyDescent="0.3">
      <c r="A371" s="27"/>
      <c r="B371" s="27"/>
      <c r="C371" s="31"/>
      <c r="D371" s="31"/>
      <c r="E371" s="30"/>
      <c r="F371" s="29"/>
      <c r="G371" s="29"/>
      <c r="H371" s="28"/>
      <c r="I371" s="29"/>
      <c r="J371" s="29"/>
      <c r="K371" s="29"/>
      <c r="L371" s="29"/>
      <c r="M371" s="29"/>
    </row>
    <row r="372" spans="1:13" s="23" customFormat="1" x14ac:dyDescent="0.3">
      <c r="A372" s="27"/>
      <c r="B372" s="27"/>
      <c r="C372" s="31"/>
      <c r="D372" s="31"/>
      <c r="E372" s="30"/>
      <c r="F372" s="29"/>
      <c r="G372" s="29"/>
      <c r="H372" s="28"/>
      <c r="I372" s="29"/>
      <c r="J372" s="29"/>
      <c r="K372" s="29"/>
      <c r="L372" s="29"/>
      <c r="M372" s="29"/>
    </row>
    <row r="373" spans="1:13" s="23" customFormat="1" x14ac:dyDescent="0.3">
      <c r="A373" s="27"/>
      <c r="B373" s="27"/>
      <c r="C373" s="31"/>
      <c r="D373" s="31"/>
      <c r="E373" s="30"/>
      <c r="F373" s="29"/>
      <c r="G373" s="29"/>
      <c r="H373" s="28"/>
      <c r="I373" s="29"/>
      <c r="J373" s="29"/>
      <c r="K373" s="29"/>
      <c r="L373" s="29"/>
      <c r="M373" s="29"/>
    </row>
    <row r="374" spans="1:13" s="23" customFormat="1" x14ac:dyDescent="0.3">
      <c r="A374" s="27"/>
      <c r="B374" s="27"/>
      <c r="C374" s="31"/>
      <c r="D374" s="31"/>
      <c r="E374" s="30"/>
      <c r="F374" s="29"/>
      <c r="G374" s="29"/>
      <c r="H374" s="28"/>
      <c r="I374" s="29"/>
      <c r="J374" s="29"/>
      <c r="K374" s="29"/>
      <c r="L374" s="29"/>
      <c r="M374" s="29"/>
    </row>
    <row r="375" spans="1:13" s="23" customFormat="1" x14ac:dyDescent="0.3">
      <c r="A375" s="27"/>
      <c r="B375" s="27"/>
      <c r="C375" s="31"/>
      <c r="D375" s="31"/>
      <c r="E375" s="30"/>
      <c r="F375" s="29"/>
      <c r="G375" s="29"/>
      <c r="H375" s="28"/>
      <c r="I375" s="29"/>
      <c r="J375" s="29"/>
      <c r="K375" s="29"/>
      <c r="L375" s="29"/>
      <c r="M375" s="29"/>
    </row>
    <row r="376" spans="1:13" s="23" customFormat="1" x14ac:dyDescent="0.3">
      <c r="A376" s="27"/>
      <c r="B376" s="27"/>
      <c r="C376" s="31"/>
      <c r="D376" s="31"/>
      <c r="E376" s="30"/>
      <c r="F376" s="29"/>
      <c r="G376" s="29"/>
      <c r="H376" s="28"/>
      <c r="I376" s="29"/>
      <c r="J376" s="29"/>
      <c r="K376" s="29"/>
      <c r="L376" s="29"/>
      <c r="M376" s="29"/>
    </row>
    <row r="377" spans="1:13" s="23" customFormat="1" x14ac:dyDescent="0.3">
      <c r="A377" s="27"/>
      <c r="B377" s="27"/>
      <c r="C377" s="31"/>
      <c r="D377" s="31"/>
      <c r="E377" s="30"/>
      <c r="F377" s="29"/>
      <c r="G377" s="29"/>
      <c r="H377" s="28"/>
      <c r="I377" s="29"/>
      <c r="J377" s="29"/>
      <c r="K377" s="29"/>
      <c r="L377" s="29"/>
      <c r="M377" s="29"/>
    </row>
    <row r="378" spans="1:13" s="23" customFormat="1" x14ac:dyDescent="0.3">
      <c r="A378" s="27"/>
      <c r="B378" s="27"/>
      <c r="C378" s="31"/>
      <c r="D378" s="31"/>
      <c r="E378" s="30"/>
      <c r="F378" s="29"/>
      <c r="G378" s="29"/>
      <c r="H378" s="28"/>
      <c r="I378" s="29"/>
      <c r="J378" s="29"/>
      <c r="K378" s="29"/>
      <c r="L378" s="29"/>
      <c r="M378" s="29"/>
    </row>
    <row r="379" spans="1:13" s="23" customFormat="1" x14ac:dyDescent="0.3">
      <c r="A379" s="27"/>
      <c r="B379" s="27"/>
      <c r="C379" s="31"/>
      <c r="D379" s="31"/>
      <c r="E379" s="30"/>
      <c r="F379" s="29"/>
      <c r="G379" s="29"/>
      <c r="H379" s="28"/>
      <c r="I379" s="29"/>
      <c r="J379" s="29"/>
      <c r="K379" s="29"/>
      <c r="L379" s="29"/>
      <c r="M379" s="29"/>
    </row>
    <row r="380" spans="1:13" s="23" customFormat="1" x14ac:dyDescent="0.3">
      <c r="A380" s="27"/>
      <c r="B380" s="27"/>
      <c r="C380" s="31"/>
      <c r="D380" s="31"/>
      <c r="E380" s="30"/>
      <c r="F380" s="29"/>
      <c r="G380" s="29"/>
      <c r="H380" s="28"/>
      <c r="I380" s="29"/>
      <c r="J380" s="29"/>
      <c r="K380" s="29"/>
      <c r="L380" s="29"/>
      <c r="M380" s="29"/>
    </row>
    <row r="381" spans="1:13" s="23" customFormat="1" x14ac:dyDescent="0.3">
      <c r="A381" s="27"/>
      <c r="B381" s="27"/>
      <c r="C381" s="31"/>
      <c r="D381" s="31"/>
      <c r="E381" s="30"/>
      <c r="F381" s="29"/>
      <c r="G381" s="29"/>
      <c r="H381" s="28"/>
      <c r="I381" s="29"/>
      <c r="J381" s="29"/>
      <c r="K381" s="29"/>
      <c r="L381" s="29"/>
      <c r="M381" s="29"/>
    </row>
    <row r="382" spans="1:13" s="23" customFormat="1" x14ac:dyDescent="0.3">
      <c r="A382" s="27"/>
      <c r="B382" s="27"/>
      <c r="C382" s="31"/>
      <c r="D382" s="31"/>
      <c r="E382" s="30"/>
      <c r="F382" s="29"/>
      <c r="G382" s="29"/>
      <c r="H382" s="28"/>
      <c r="I382" s="29"/>
      <c r="J382" s="29"/>
      <c r="K382" s="29"/>
      <c r="L382" s="29"/>
      <c r="M382" s="29"/>
    </row>
    <row r="383" spans="1:13" s="23" customFormat="1" x14ac:dyDescent="0.3">
      <c r="A383" s="27"/>
      <c r="B383" s="27"/>
      <c r="C383" s="31"/>
      <c r="D383" s="31"/>
      <c r="E383" s="30"/>
      <c r="F383" s="29"/>
      <c r="G383" s="29"/>
      <c r="H383" s="28"/>
      <c r="I383" s="29"/>
      <c r="J383" s="29"/>
      <c r="K383" s="29"/>
      <c r="L383" s="29"/>
      <c r="M383" s="29"/>
    </row>
    <row r="384" spans="1:13" s="23" customFormat="1" x14ac:dyDescent="0.3">
      <c r="A384" s="27"/>
      <c r="B384" s="27"/>
      <c r="C384" s="31"/>
      <c r="D384" s="31"/>
      <c r="E384" s="30"/>
      <c r="F384" s="29"/>
      <c r="G384" s="29"/>
      <c r="H384" s="28"/>
      <c r="I384" s="29"/>
      <c r="J384" s="29"/>
      <c r="K384" s="29"/>
      <c r="L384" s="29"/>
      <c r="M384" s="29"/>
    </row>
    <row r="385" spans="1:13" s="23" customFormat="1" x14ac:dyDescent="0.3">
      <c r="A385" s="27"/>
      <c r="B385" s="27"/>
      <c r="C385" s="31"/>
      <c r="D385" s="31"/>
      <c r="E385" s="30"/>
      <c r="F385" s="29"/>
      <c r="G385" s="29"/>
      <c r="H385" s="28"/>
      <c r="I385" s="29"/>
      <c r="J385" s="29"/>
      <c r="K385" s="29"/>
      <c r="L385" s="29"/>
      <c r="M385" s="29"/>
    </row>
    <row r="386" spans="1:13" s="23" customFormat="1" x14ac:dyDescent="0.3">
      <c r="A386" s="27"/>
      <c r="B386" s="27"/>
      <c r="C386" s="31"/>
      <c r="D386" s="31"/>
      <c r="E386" s="30"/>
      <c r="F386" s="29"/>
      <c r="G386" s="29"/>
      <c r="H386" s="28"/>
      <c r="I386" s="29"/>
      <c r="J386" s="29"/>
      <c r="K386" s="29"/>
      <c r="L386" s="29"/>
      <c r="M386" s="29"/>
    </row>
    <row r="387" spans="1:13" s="23" customFormat="1" x14ac:dyDescent="0.3">
      <c r="A387" s="27"/>
      <c r="B387" s="27"/>
      <c r="C387" s="31"/>
      <c r="D387" s="31"/>
      <c r="E387" s="30"/>
      <c r="F387" s="29"/>
      <c r="G387" s="29"/>
      <c r="H387" s="28"/>
      <c r="I387" s="29"/>
      <c r="J387" s="29"/>
      <c r="K387" s="29"/>
      <c r="L387" s="29"/>
      <c r="M387" s="29"/>
    </row>
    <row r="388" spans="1:13" s="23" customFormat="1" x14ac:dyDescent="0.3">
      <c r="A388" s="27"/>
      <c r="B388" s="27"/>
      <c r="C388" s="31"/>
      <c r="D388" s="31"/>
      <c r="E388" s="30"/>
      <c r="F388" s="29"/>
      <c r="G388" s="29"/>
      <c r="H388" s="28"/>
      <c r="I388" s="29"/>
      <c r="J388" s="29"/>
      <c r="K388" s="29"/>
      <c r="L388" s="29"/>
      <c r="M388" s="29"/>
    </row>
    <row r="389" spans="1:13" s="23" customFormat="1" x14ac:dyDescent="0.3">
      <c r="A389" s="27"/>
      <c r="B389" s="27"/>
      <c r="C389" s="31"/>
      <c r="D389" s="31"/>
      <c r="E389" s="30"/>
      <c r="F389" s="29"/>
      <c r="G389" s="29"/>
      <c r="H389" s="28"/>
      <c r="I389" s="29"/>
      <c r="J389" s="29"/>
      <c r="K389" s="29"/>
      <c r="L389" s="29"/>
      <c r="M389" s="29"/>
    </row>
    <row r="390" spans="1:13" s="23" customFormat="1" x14ac:dyDescent="0.3">
      <c r="A390" s="27"/>
      <c r="B390" s="27"/>
      <c r="C390" s="31"/>
      <c r="D390" s="31"/>
      <c r="E390" s="30"/>
      <c r="F390" s="29"/>
      <c r="G390" s="29"/>
      <c r="H390" s="28"/>
      <c r="I390" s="29"/>
      <c r="J390" s="29"/>
      <c r="K390" s="29"/>
      <c r="L390" s="29"/>
      <c r="M390" s="29"/>
    </row>
    <row r="391" spans="1:13" s="23" customFormat="1" x14ac:dyDescent="0.3">
      <c r="A391" s="27"/>
      <c r="B391" s="27"/>
      <c r="C391" s="31"/>
      <c r="D391" s="31"/>
      <c r="E391" s="30"/>
      <c r="F391" s="29"/>
      <c r="G391" s="29"/>
      <c r="H391" s="28"/>
      <c r="I391" s="29"/>
      <c r="J391" s="29"/>
      <c r="K391" s="29"/>
      <c r="L391" s="29"/>
      <c r="M391" s="29"/>
    </row>
    <row r="392" spans="1:13" s="23" customFormat="1" x14ac:dyDescent="0.3">
      <c r="A392" s="27"/>
      <c r="B392" s="27"/>
      <c r="C392" s="31"/>
      <c r="D392" s="31"/>
      <c r="E392" s="30"/>
      <c r="F392" s="29"/>
      <c r="G392" s="29"/>
      <c r="H392" s="28"/>
      <c r="I392" s="29"/>
      <c r="J392" s="29"/>
      <c r="K392" s="29"/>
      <c r="L392" s="29"/>
      <c r="M392" s="29"/>
    </row>
    <row r="393" spans="1:13" s="23" customFormat="1" x14ac:dyDescent="0.3">
      <c r="A393" s="27"/>
      <c r="B393" s="27"/>
      <c r="C393" s="31"/>
      <c r="D393" s="31"/>
      <c r="E393" s="30"/>
      <c r="F393" s="29"/>
      <c r="G393" s="29"/>
      <c r="H393" s="28"/>
      <c r="I393" s="29"/>
      <c r="J393" s="29"/>
      <c r="K393" s="29"/>
      <c r="L393" s="29"/>
      <c r="M393" s="29"/>
    </row>
    <row r="394" spans="1:13" s="23" customFormat="1" x14ac:dyDescent="0.3">
      <c r="A394" s="27"/>
      <c r="B394" s="27"/>
      <c r="C394" s="31"/>
      <c r="D394" s="31"/>
      <c r="E394" s="30"/>
      <c r="F394" s="29"/>
      <c r="G394" s="29"/>
      <c r="H394" s="28"/>
      <c r="I394" s="29"/>
      <c r="J394" s="29"/>
      <c r="K394" s="29"/>
      <c r="L394" s="29"/>
      <c r="M394" s="29"/>
    </row>
    <row r="395" spans="1:13" s="23" customFormat="1" x14ac:dyDescent="0.3">
      <c r="A395" s="27"/>
      <c r="B395" s="27"/>
      <c r="C395" s="31"/>
      <c r="D395" s="31"/>
      <c r="E395" s="30"/>
      <c r="F395" s="29"/>
      <c r="G395" s="29"/>
      <c r="H395" s="28"/>
      <c r="I395" s="29"/>
      <c r="J395" s="29"/>
      <c r="K395" s="29"/>
      <c r="L395" s="29"/>
      <c r="M395" s="29"/>
    </row>
    <row r="396" spans="1:13" s="23" customFormat="1" x14ac:dyDescent="0.3">
      <c r="A396" s="27"/>
      <c r="B396" s="27"/>
      <c r="C396" s="31"/>
      <c r="D396" s="31"/>
      <c r="E396" s="30"/>
      <c r="F396" s="29"/>
      <c r="G396" s="29"/>
      <c r="H396" s="28"/>
      <c r="I396" s="29"/>
      <c r="J396" s="29"/>
      <c r="K396" s="29"/>
      <c r="L396" s="29"/>
      <c r="M396" s="29"/>
    </row>
    <row r="397" spans="1:13" s="23" customFormat="1" x14ac:dyDescent="0.3">
      <c r="A397" s="27"/>
      <c r="B397" s="27"/>
      <c r="C397" s="31"/>
      <c r="D397" s="31"/>
      <c r="E397" s="30"/>
      <c r="F397" s="29"/>
      <c r="G397" s="29"/>
      <c r="H397" s="28"/>
      <c r="I397" s="29"/>
      <c r="J397" s="29"/>
      <c r="K397" s="29"/>
      <c r="L397" s="29"/>
      <c r="M397" s="29"/>
    </row>
    <row r="398" spans="1:13" s="23" customFormat="1" x14ac:dyDescent="0.3">
      <c r="A398" s="27"/>
      <c r="B398" s="27"/>
      <c r="C398" s="31"/>
      <c r="D398" s="31"/>
      <c r="E398" s="30"/>
      <c r="F398" s="29"/>
      <c r="G398" s="29"/>
      <c r="H398" s="28"/>
      <c r="I398" s="29"/>
      <c r="J398" s="29"/>
      <c r="K398" s="29"/>
      <c r="L398" s="29"/>
      <c r="M398" s="29"/>
    </row>
    <row r="399" spans="1:13" s="23" customFormat="1" x14ac:dyDescent="0.3">
      <c r="A399" s="27"/>
      <c r="B399" s="27"/>
      <c r="C399" s="31"/>
      <c r="D399" s="31"/>
      <c r="E399" s="30"/>
      <c r="F399" s="29"/>
      <c r="G399" s="29"/>
      <c r="H399" s="28"/>
      <c r="I399" s="29"/>
      <c r="J399" s="29"/>
      <c r="K399" s="29"/>
      <c r="L399" s="29"/>
      <c r="M399" s="29"/>
    </row>
    <row r="400" spans="1:13" s="23" customFormat="1" x14ac:dyDescent="0.3">
      <c r="A400" s="27"/>
      <c r="B400" s="27"/>
      <c r="C400" s="31"/>
      <c r="D400" s="31"/>
      <c r="E400" s="30"/>
      <c r="F400" s="29"/>
      <c r="G400" s="29"/>
      <c r="H400" s="28"/>
      <c r="I400" s="29"/>
      <c r="J400" s="29"/>
      <c r="K400" s="29"/>
      <c r="L400" s="29"/>
      <c r="M400" s="29"/>
    </row>
    <row r="401" spans="1:13" s="23" customFormat="1" x14ac:dyDescent="0.3">
      <c r="A401" s="27"/>
      <c r="B401" s="27"/>
      <c r="C401" s="31"/>
      <c r="D401" s="31"/>
      <c r="E401" s="30"/>
      <c r="F401" s="29"/>
      <c r="G401" s="29"/>
      <c r="H401" s="28"/>
      <c r="I401" s="29"/>
      <c r="J401" s="29"/>
      <c r="K401" s="29"/>
      <c r="L401" s="29"/>
      <c r="M401" s="29"/>
    </row>
    <row r="402" spans="1:13" s="23" customFormat="1" x14ac:dyDescent="0.3">
      <c r="A402" s="27"/>
      <c r="B402" s="27"/>
      <c r="C402" s="31"/>
      <c r="D402" s="31"/>
      <c r="E402" s="30"/>
      <c r="F402" s="29"/>
      <c r="G402" s="29"/>
      <c r="H402" s="28"/>
      <c r="I402" s="29"/>
      <c r="J402" s="29"/>
      <c r="K402" s="29"/>
      <c r="L402" s="29"/>
      <c r="M402" s="29"/>
    </row>
    <row r="403" spans="1:13" s="23" customFormat="1" x14ac:dyDescent="0.3">
      <c r="A403" s="27"/>
      <c r="B403" s="27"/>
      <c r="C403" s="31"/>
      <c r="D403" s="31"/>
      <c r="E403" s="30"/>
      <c r="F403" s="29"/>
      <c r="G403" s="29"/>
      <c r="H403" s="28"/>
      <c r="I403" s="29"/>
      <c r="J403" s="29"/>
      <c r="K403" s="29"/>
      <c r="L403" s="29"/>
      <c r="M403" s="29"/>
    </row>
    <row r="404" spans="1:13" s="23" customFormat="1" x14ac:dyDescent="0.3">
      <c r="A404" s="27"/>
      <c r="B404" s="27"/>
      <c r="C404" s="31"/>
      <c r="D404" s="31"/>
      <c r="E404" s="30"/>
      <c r="F404" s="29"/>
      <c r="G404" s="29"/>
      <c r="H404" s="28"/>
      <c r="I404" s="29"/>
      <c r="J404" s="29"/>
      <c r="K404" s="29"/>
      <c r="L404" s="29"/>
      <c r="M404" s="29"/>
    </row>
    <row r="405" spans="1:13" s="23" customFormat="1" x14ac:dyDescent="0.3">
      <c r="A405" s="27"/>
      <c r="B405" s="27"/>
      <c r="C405" s="31"/>
      <c r="D405" s="31"/>
      <c r="E405" s="30"/>
      <c r="F405" s="29"/>
      <c r="G405" s="29"/>
      <c r="H405" s="28"/>
      <c r="I405" s="29"/>
      <c r="J405" s="29"/>
      <c r="K405" s="29"/>
      <c r="L405" s="29"/>
      <c r="M405" s="29"/>
    </row>
    <row r="406" spans="1:13" s="23" customFormat="1" x14ac:dyDescent="0.3">
      <c r="A406" s="27"/>
      <c r="B406" s="27"/>
      <c r="C406" s="31"/>
      <c r="D406" s="31"/>
      <c r="E406" s="30"/>
      <c r="F406" s="29"/>
      <c r="G406" s="29"/>
      <c r="H406" s="28"/>
      <c r="I406" s="29"/>
      <c r="J406" s="29"/>
      <c r="K406" s="29"/>
      <c r="L406" s="29"/>
      <c r="M406" s="29"/>
    </row>
    <row r="407" spans="1:13" s="23" customFormat="1" x14ac:dyDescent="0.3">
      <c r="A407" s="27"/>
      <c r="B407" s="27"/>
      <c r="C407" s="31"/>
      <c r="D407" s="31"/>
      <c r="E407" s="30"/>
      <c r="F407" s="29"/>
      <c r="G407" s="29"/>
      <c r="H407" s="28"/>
      <c r="I407" s="29"/>
      <c r="J407" s="29"/>
      <c r="K407" s="29"/>
      <c r="L407" s="29"/>
      <c r="M407" s="29"/>
    </row>
    <row r="408" spans="1:13" s="23" customFormat="1" x14ac:dyDescent="0.3">
      <c r="A408" s="27"/>
      <c r="B408" s="27"/>
      <c r="C408" s="31"/>
      <c r="D408" s="31"/>
      <c r="E408" s="30"/>
      <c r="F408" s="29"/>
      <c r="G408" s="29"/>
      <c r="H408" s="28"/>
      <c r="I408" s="29"/>
      <c r="J408" s="29"/>
      <c r="K408" s="29"/>
      <c r="L408" s="29"/>
      <c r="M408" s="29"/>
    </row>
    <row r="409" spans="1:13" s="23" customFormat="1" x14ac:dyDescent="0.3">
      <c r="A409" s="27"/>
      <c r="B409" s="27"/>
      <c r="C409" s="31"/>
      <c r="D409" s="31"/>
      <c r="E409" s="30"/>
      <c r="F409" s="29"/>
      <c r="G409" s="29"/>
      <c r="H409" s="28"/>
      <c r="I409" s="29"/>
      <c r="J409" s="29"/>
      <c r="K409" s="29"/>
      <c r="L409" s="29"/>
      <c r="M409" s="29"/>
    </row>
    <row r="410" spans="1:13" s="23" customFormat="1" x14ac:dyDescent="0.3">
      <c r="A410" s="27"/>
      <c r="B410" s="27"/>
      <c r="C410" s="31"/>
      <c r="D410" s="31"/>
      <c r="E410" s="30"/>
      <c r="F410" s="29"/>
      <c r="G410" s="29"/>
      <c r="H410" s="28"/>
      <c r="I410" s="29"/>
      <c r="J410" s="29"/>
      <c r="K410" s="29"/>
      <c r="L410" s="29"/>
      <c r="M410" s="29"/>
    </row>
    <row r="411" spans="1:13" s="23" customFormat="1" x14ac:dyDescent="0.3">
      <c r="A411" s="27"/>
      <c r="B411" s="27"/>
      <c r="C411" s="31"/>
      <c r="D411" s="31"/>
      <c r="E411" s="30"/>
      <c r="F411" s="29"/>
      <c r="G411" s="29"/>
      <c r="H411" s="28"/>
      <c r="I411" s="29"/>
      <c r="J411" s="29"/>
      <c r="K411" s="29"/>
      <c r="L411" s="29"/>
      <c r="M411" s="29"/>
    </row>
    <row r="412" spans="1:13" s="23" customFormat="1" x14ac:dyDescent="0.3">
      <c r="A412" s="27"/>
      <c r="B412" s="27"/>
      <c r="C412" s="31"/>
      <c r="D412" s="31"/>
      <c r="E412" s="30"/>
      <c r="F412" s="29"/>
      <c r="G412" s="29"/>
      <c r="H412" s="28"/>
      <c r="I412" s="29"/>
      <c r="J412" s="29"/>
      <c r="K412" s="29"/>
      <c r="L412" s="29"/>
      <c r="M412" s="29"/>
    </row>
    <row r="413" spans="1:13" s="23" customFormat="1" x14ac:dyDescent="0.3">
      <c r="A413" s="27"/>
      <c r="B413" s="27"/>
      <c r="C413" s="31"/>
      <c r="D413" s="31"/>
      <c r="E413" s="30"/>
      <c r="F413" s="29"/>
      <c r="G413" s="29"/>
      <c r="H413" s="28"/>
      <c r="I413" s="29"/>
      <c r="J413" s="29"/>
      <c r="K413" s="29"/>
      <c r="L413" s="29"/>
      <c r="M413" s="29"/>
    </row>
    <row r="414" spans="1:13" s="23" customFormat="1" x14ac:dyDescent="0.3">
      <c r="A414" s="27"/>
      <c r="B414" s="27"/>
      <c r="C414" s="31"/>
      <c r="D414" s="31"/>
      <c r="E414" s="30"/>
      <c r="F414" s="29"/>
      <c r="G414" s="29"/>
      <c r="H414" s="28"/>
      <c r="I414" s="29"/>
      <c r="J414" s="29"/>
      <c r="K414" s="29"/>
      <c r="L414" s="29"/>
      <c r="M414" s="29"/>
    </row>
    <row r="415" spans="1:13" s="23" customFormat="1" x14ac:dyDescent="0.3">
      <c r="A415" s="27"/>
      <c r="B415" s="27"/>
      <c r="C415" s="31"/>
      <c r="D415" s="31"/>
      <c r="E415" s="30"/>
      <c r="F415" s="29"/>
      <c r="G415" s="29"/>
      <c r="H415" s="28"/>
      <c r="I415" s="29"/>
      <c r="J415" s="29"/>
      <c r="K415" s="29"/>
      <c r="L415" s="29"/>
      <c r="M415" s="29"/>
    </row>
    <row r="416" spans="1:13" s="23" customFormat="1" x14ac:dyDescent="0.3">
      <c r="A416" s="27"/>
      <c r="B416" s="27"/>
      <c r="C416" s="31"/>
      <c r="D416" s="31"/>
      <c r="E416" s="30"/>
      <c r="F416" s="29"/>
      <c r="G416" s="29"/>
      <c r="H416" s="28"/>
      <c r="I416" s="29"/>
      <c r="J416" s="29"/>
      <c r="K416" s="29"/>
      <c r="L416" s="29"/>
      <c r="M416" s="29"/>
    </row>
    <row r="417" spans="1:13" s="23" customFormat="1" x14ac:dyDescent="0.3">
      <c r="A417" s="27"/>
      <c r="B417" s="27"/>
      <c r="C417" s="31"/>
      <c r="D417" s="31"/>
      <c r="E417" s="30"/>
      <c r="F417" s="29"/>
      <c r="G417" s="29"/>
      <c r="H417" s="28"/>
      <c r="I417" s="29"/>
      <c r="J417" s="29"/>
      <c r="K417" s="29"/>
      <c r="L417" s="29"/>
      <c r="M417" s="29"/>
    </row>
    <row r="418" spans="1:13" s="23" customFormat="1" x14ac:dyDescent="0.3">
      <c r="A418" s="27"/>
      <c r="B418" s="27"/>
      <c r="C418" s="31"/>
      <c r="D418" s="31"/>
      <c r="E418" s="30"/>
      <c r="F418" s="29"/>
      <c r="G418" s="29"/>
      <c r="H418" s="28"/>
      <c r="I418" s="29"/>
      <c r="J418" s="29"/>
      <c r="K418" s="29"/>
      <c r="L418" s="29"/>
      <c r="M418" s="29"/>
    </row>
    <row r="419" spans="1:13" s="23" customFormat="1" x14ac:dyDescent="0.3">
      <c r="A419" s="27"/>
      <c r="B419" s="27"/>
      <c r="C419" s="31"/>
      <c r="D419" s="31"/>
      <c r="E419" s="30"/>
      <c r="F419" s="29"/>
      <c r="G419" s="29"/>
      <c r="H419" s="28"/>
      <c r="I419" s="29"/>
      <c r="J419" s="29"/>
      <c r="K419" s="29"/>
      <c r="L419" s="29"/>
      <c r="M419" s="29"/>
    </row>
    <row r="420" spans="1:13" s="23" customFormat="1" x14ac:dyDescent="0.3">
      <c r="A420" s="27"/>
      <c r="B420" s="27"/>
      <c r="C420" s="31"/>
      <c r="D420" s="31"/>
      <c r="E420" s="30"/>
      <c r="F420" s="29"/>
      <c r="G420" s="29"/>
      <c r="H420" s="28"/>
      <c r="I420" s="29"/>
      <c r="J420" s="29"/>
      <c r="K420" s="29"/>
      <c r="L420" s="29"/>
      <c r="M420" s="29"/>
    </row>
    <row r="421" spans="1:13" s="23" customFormat="1" x14ac:dyDescent="0.3">
      <c r="A421" s="27"/>
      <c r="B421" s="27"/>
      <c r="C421" s="31"/>
      <c r="D421" s="31"/>
      <c r="E421" s="30"/>
      <c r="F421" s="29"/>
      <c r="G421" s="29"/>
      <c r="H421" s="28"/>
      <c r="I421" s="29"/>
      <c r="J421" s="29"/>
      <c r="K421" s="29"/>
      <c r="L421" s="29"/>
      <c r="M421" s="29"/>
    </row>
    <row r="422" spans="1:13" s="23" customFormat="1" x14ac:dyDescent="0.3">
      <c r="A422" s="27"/>
      <c r="B422" s="27"/>
      <c r="C422" s="31"/>
      <c r="D422" s="31"/>
      <c r="E422" s="30"/>
      <c r="F422" s="29"/>
      <c r="G422" s="29"/>
      <c r="H422" s="28"/>
      <c r="I422" s="29"/>
      <c r="J422" s="29"/>
      <c r="K422" s="29"/>
      <c r="L422" s="29"/>
      <c r="M422" s="29"/>
    </row>
    <row r="423" spans="1:13" s="23" customFormat="1" x14ac:dyDescent="0.3">
      <c r="A423" s="27"/>
      <c r="B423" s="27"/>
      <c r="C423" s="31"/>
      <c r="D423" s="31"/>
      <c r="E423" s="30"/>
      <c r="F423" s="29"/>
      <c r="G423" s="29"/>
      <c r="H423" s="28"/>
      <c r="I423" s="29"/>
      <c r="J423" s="29"/>
      <c r="K423" s="29"/>
      <c r="L423" s="29"/>
      <c r="M423" s="29"/>
    </row>
    <row r="424" spans="1:13" s="23" customFormat="1" x14ac:dyDescent="0.3">
      <c r="A424" s="27"/>
      <c r="B424" s="27"/>
      <c r="C424" s="31"/>
      <c r="D424" s="31"/>
      <c r="E424" s="30"/>
      <c r="F424" s="29"/>
      <c r="G424" s="29"/>
      <c r="H424" s="28"/>
      <c r="I424" s="29"/>
      <c r="J424" s="29"/>
      <c r="K424" s="29"/>
      <c r="L424" s="29"/>
      <c r="M424" s="29"/>
    </row>
    <row r="425" spans="1:13" s="23" customFormat="1" x14ac:dyDescent="0.3">
      <c r="A425" s="27"/>
      <c r="B425" s="27"/>
      <c r="C425" s="31"/>
      <c r="D425" s="31"/>
      <c r="E425" s="30"/>
      <c r="F425" s="29"/>
      <c r="G425" s="29"/>
      <c r="H425" s="28"/>
      <c r="I425" s="29"/>
      <c r="J425" s="29"/>
      <c r="K425" s="29"/>
      <c r="L425" s="29"/>
      <c r="M425" s="29"/>
    </row>
    <row r="426" spans="1:13" s="23" customFormat="1" x14ac:dyDescent="0.3">
      <c r="A426" s="27"/>
      <c r="B426" s="27"/>
      <c r="C426" s="31"/>
      <c r="D426" s="31"/>
      <c r="E426" s="30"/>
      <c r="F426" s="29"/>
      <c r="G426" s="29"/>
      <c r="H426" s="28"/>
      <c r="I426" s="29"/>
      <c r="J426" s="29"/>
      <c r="K426" s="29"/>
      <c r="L426" s="29"/>
      <c r="M426" s="29"/>
    </row>
    <row r="427" spans="1:13" s="23" customFormat="1" x14ac:dyDescent="0.3">
      <c r="A427" s="27"/>
      <c r="B427" s="27"/>
      <c r="C427" s="31"/>
      <c r="D427" s="31"/>
      <c r="E427" s="30"/>
      <c r="F427" s="29"/>
      <c r="G427" s="29"/>
      <c r="H427" s="28"/>
      <c r="I427" s="29"/>
      <c r="J427" s="29"/>
      <c r="K427" s="29"/>
      <c r="L427" s="29"/>
      <c r="M427" s="29"/>
    </row>
    <row r="428" spans="1:13" s="23" customFormat="1" x14ac:dyDescent="0.3">
      <c r="A428" s="27"/>
      <c r="B428" s="27"/>
      <c r="C428" s="31"/>
      <c r="D428" s="31"/>
      <c r="E428" s="30"/>
      <c r="F428" s="29"/>
      <c r="G428" s="29"/>
      <c r="H428" s="28"/>
      <c r="I428" s="29"/>
      <c r="J428" s="29"/>
      <c r="K428" s="29"/>
      <c r="L428" s="29"/>
      <c r="M428" s="29"/>
    </row>
    <row r="429" spans="1:13" s="23" customFormat="1" x14ac:dyDescent="0.3">
      <c r="A429" s="27"/>
      <c r="B429" s="27"/>
      <c r="C429" s="31"/>
      <c r="D429" s="31"/>
      <c r="E429" s="30"/>
      <c r="F429" s="29"/>
      <c r="G429" s="29"/>
      <c r="H429" s="28"/>
      <c r="I429" s="29"/>
      <c r="J429" s="29"/>
      <c r="K429" s="29"/>
      <c r="L429" s="29"/>
      <c r="M429" s="29"/>
    </row>
    <row r="430" spans="1:13" s="23" customFormat="1" x14ac:dyDescent="0.3">
      <c r="A430" s="27"/>
      <c r="B430" s="27"/>
      <c r="C430" s="31"/>
      <c r="D430" s="31"/>
      <c r="E430" s="30"/>
      <c r="F430" s="29"/>
      <c r="G430" s="29"/>
      <c r="H430" s="28"/>
      <c r="I430" s="29"/>
      <c r="J430" s="29"/>
      <c r="K430" s="29"/>
      <c r="L430" s="29"/>
      <c r="M430" s="29"/>
    </row>
    <row r="431" spans="1:13" s="23" customFormat="1" x14ac:dyDescent="0.3">
      <c r="A431" s="27"/>
      <c r="B431" s="27"/>
      <c r="C431" s="31"/>
      <c r="D431" s="31"/>
      <c r="E431" s="30"/>
      <c r="F431" s="29"/>
      <c r="G431" s="29"/>
      <c r="H431" s="28"/>
      <c r="I431" s="29"/>
      <c r="J431" s="29"/>
      <c r="K431" s="29"/>
      <c r="L431" s="29"/>
      <c r="M431" s="29"/>
    </row>
    <row r="432" spans="1:13" s="23" customFormat="1" x14ac:dyDescent="0.3">
      <c r="A432" s="27"/>
      <c r="B432" s="27"/>
      <c r="C432" s="31"/>
      <c r="D432" s="31"/>
      <c r="E432" s="30"/>
      <c r="F432" s="29"/>
      <c r="G432" s="29"/>
      <c r="H432" s="28"/>
      <c r="I432" s="29"/>
      <c r="J432" s="29"/>
      <c r="K432" s="29"/>
      <c r="L432" s="29"/>
      <c r="M432" s="29"/>
    </row>
    <row r="433" spans="1:13" s="23" customFormat="1" x14ac:dyDescent="0.3">
      <c r="A433" s="27"/>
      <c r="B433" s="27"/>
      <c r="C433" s="31"/>
      <c r="D433" s="31"/>
      <c r="E433" s="30"/>
      <c r="F433" s="29"/>
      <c r="G433" s="29"/>
      <c r="H433" s="28"/>
      <c r="I433" s="29"/>
      <c r="J433" s="29"/>
      <c r="K433" s="29"/>
      <c r="L433" s="29"/>
      <c r="M433" s="29"/>
    </row>
    <row r="434" spans="1:13" s="23" customFormat="1" x14ac:dyDescent="0.3">
      <c r="A434" s="27"/>
      <c r="B434" s="27"/>
      <c r="C434" s="31"/>
      <c r="D434" s="31"/>
      <c r="E434" s="30"/>
      <c r="F434" s="29"/>
      <c r="G434" s="29"/>
      <c r="H434" s="28"/>
      <c r="I434" s="29"/>
      <c r="J434" s="29"/>
      <c r="K434" s="29"/>
      <c r="L434" s="29"/>
      <c r="M434" s="29"/>
    </row>
    <row r="435" spans="1:13" s="23" customFormat="1" x14ac:dyDescent="0.3">
      <c r="A435" s="27"/>
      <c r="B435" s="27"/>
      <c r="C435" s="31"/>
      <c r="D435" s="31"/>
      <c r="E435" s="30"/>
      <c r="F435" s="29"/>
      <c r="G435" s="29"/>
      <c r="H435" s="28"/>
      <c r="I435" s="29"/>
      <c r="J435" s="29"/>
      <c r="K435" s="29"/>
      <c r="L435" s="29"/>
      <c r="M435" s="29"/>
    </row>
    <row r="436" spans="1:13" s="23" customFormat="1" x14ac:dyDescent="0.3">
      <c r="A436" s="27"/>
      <c r="B436" s="27"/>
      <c r="C436" s="31"/>
      <c r="D436" s="31"/>
      <c r="E436" s="30"/>
      <c r="F436" s="29"/>
      <c r="G436" s="29"/>
      <c r="H436" s="28"/>
      <c r="I436" s="29"/>
      <c r="J436" s="29"/>
      <c r="K436" s="29"/>
      <c r="L436" s="29"/>
      <c r="M436" s="29"/>
    </row>
    <row r="437" spans="1:13" s="23" customFormat="1" x14ac:dyDescent="0.3">
      <c r="A437" s="27"/>
      <c r="B437" s="27"/>
      <c r="C437" s="31"/>
      <c r="D437" s="31"/>
      <c r="E437" s="30"/>
      <c r="F437" s="29"/>
      <c r="G437" s="29"/>
      <c r="H437" s="28"/>
      <c r="I437" s="29"/>
      <c r="J437" s="29"/>
      <c r="K437" s="29"/>
      <c r="L437" s="29"/>
      <c r="M437" s="29"/>
    </row>
    <row r="438" spans="1:13" s="23" customFormat="1" x14ac:dyDescent="0.3">
      <c r="A438" s="27"/>
      <c r="B438" s="27"/>
      <c r="C438" s="31"/>
      <c r="D438" s="31"/>
      <c r="E438" s="30"/>
      <c r="F438" s="29"/>
      <c r="G438" s="29"/>
      <c r="H438" s="28"/>
      <c r="I438" s="29"/>
      <c r="J438" s="29"/>
      <c r="K438" s="29"/>
      <c r="L438" s="29"/>
      <c r="M438" s="29"/>
    </row>
    <row r="439" spans="1:13" s="23" customFormat="1" x14ac:dyDescent="0.3">
      <c r="A439" s="27"/>
      <c r="B439" s="27"/>
      <c r="C439" s="31"/>
      <c r="D439" s="31"/>
      <c r="E439" s="30"/>
      <c r="F439" s="29"/>
      <c r="G439" s="29"/>
      <c r="H439" s="28"/>
      <c r="I439" s="29"/>
      <c r="J439" s="29"/>
      <c r="K439" s="29"/>
      <c r="L439" s="29"/>
      <c r="M439" s="29"/>
    </row>
    <row r="440" spans="1:13" s="23" customFormat="1" x14ac:dyDescent="0.3">
      <c r="A440" s="27"/>
      <c r="B440" s="27"/>
      <c r="C440" s="31"/>
      <c r="D440" s="31"/>
      <c r="E440" s="30"/>
      <c r="F440" s="29"/>
      <c r="G440" s="29"/>
      <c r="H440" s="28"/>
      <c r="I440" s="29"/>
      <c r="J440" s="29"/>
      <c r="K440" s="29"/>
      <c r="L440" s="29"/>
      <c r="M440" s="29"/>
    </row>
    <row r="441" spans="1:13" s="23" customFormat="1" x14ac:dyDescent="0.3">
      <c r="A441" s="27"/>
      <c r="B441" s="27"/>
      <c r="C441" s="31"/>
      <c r="D441" s="31"/>
      <c r="E441" s="30"/>
      <c r="F441" s="29"/>
      <c r="G441" s="29"/>
      <c r="H441" s="28"/>
      <c r="I441" s="29"/>
      <c r="J441" s="29"/>
      <c r="K441" s="29"/>
      <c r="L441" s="29"/>
      <c r="M441" s="29"/>
    </row>
    <row r="442" spans="1:13" s="23" customFormat="1" x14ac:dyDescent="0.3">
      <c r="A442" s="27"/>
      <c r="B442" s="27"/>
      <c r="C442" s="31"/>
      <c r="D442" s="31"/>
      <c r="E442" s="30"/>
      <c r="F442" s="29"/>
      <c r="G442" s="29"/>
      <c r="H442" s="28"/>
      <c r="I442" s="29"/>
      <c r="J442" s="29"/>
      <c r="K442" s="29"/>
      <c r="L442" s="29"/>
      <c r="M442" s="29"/>
    </row>
    <row r="443" spans="1:13" s="23" customFormat="1" x14ac:dyDescent="0.3">
      <c r="A443" s="27"/>
      <c r="B443" s="27"/>
      <c r="C443" s="31"/>
      <c r="D443" s="31"/>
      <c r="E443" s="30"/>
      <c r="F443" s="29"/>
      <c r="G443" s="29"/>
      <c r="H443" s="28"/>
      <c r="I443" s="29"/>
      <c r="J443" s="29"/>
      <c r="K443" s="29"/>
      <c r="L443" s="29"/>
      <c r="M443" s="29"/>
    </row>
    <row r="444" spans="1:13" s="23" customFormat="1" x14ac:dyDescent="0.3">
      <c r="A444" s="27"/>
      <c r="B444" s="27"/>
      <c r="C444" s="31"/>
      <c r="D444" s="31"/>
      <c r="E444" s="30"/>
      <c r="F444" s="29"/>
      <c r="G444" s="29"/>
      <c r="H444" s="28"/>
      <c r="I444" s="29"/>
      <c r="J444" s="29"/>
      <c r="K444" s="29"/>
      <c r="L444" s="29"/>
      <c r="M444" s="29"/>
    </row>
    <row r="445" spans="1:13" s="23" customFormat="1" x14ac:dyDescent="0.3">
      <c r="A445" s="27"/>
      <c r="B445" s="27"/>
      <c r="C445" s="31"/>
      <c r="D445" s="31"/>
      <c r="E445" s="30"/>
      <c r="F445" s="29"/>
      <c r="G445" s="29"/>
      <c r="H445" s="28"/>
      <c r="I445" s="29"/>
      <c r="J445" s="29"/>
      <c r="K445" s="29"/>
      <c r="L445" s="29"/>
      <c r="M445" s="29"/>
    </row>
    <row r="446" spans="1:13" s="23" customFormat="1" x14ac:dyDescent="0.3">
      <c r="A446" s="27"/>
      <c r="B446" s="27"/>
      <c r="C446" s="31"/>
      <c r="D446" s="31"/>
      <c r="E446" s="30"/>
      <c r="F446" s="29"/>
      <c r="G446" s="29"/>
      <c r="H446" s="28"/>
      <c r="I446" s="29"/>
      <c r="J446" s="29"/>
      <c r="K446" s="29"/>
      <c r="L446" s="29"/>
      <c r="M446" s="29"/>
    </row>
    <row r="447" spans="1:13" s="23" customFormat="1" x14ac:dyDescent="0.3">
      <c r="A447" s="27"/>
      <c r="B447" s="27"/>
      <c r="C447" s="31"/>
      <c r="D447" s="31"/>
      <c r="E447" s="30"/>
      <c r="F447" s="29"/>
      <c r="G447" s="29"/>
      <c r="H447" s="28"/>
      <c r="I447" s="29"/>
      <c r="J447" s="29"/>
      <c r="K447" s="29"/>
      <c r="L447" s="29"/>
      <c r="M447" s="29"/>
    </row>
    <row r="448" spans="1:13" s="23" customFormat="1" x14ac:dyDescent="0.3">
      <c r="A448" s="27"/>
      <c r="B448" s="27"/>
      <c r="C448" s="31"/>
      <c r="D448" s="31"/>
      <c r="E448" s="30"/>
      <c r="F448" s="29"/>
      <c r="G448" s="29"/>
      <c r="H448" s="28"/>
      <c r="I448" s="29"/>
      <c r="J448" s="29"/>
      <c r="K448" s="29"/>
      <c r="L448" s="29"/>
      <c r="M448" s="29"/>
    </row>
    <row r="449" spans="1:13" s="23" customFormat="1" x14ac:dyDescent="0.3">
      <c r="A449" s="27"/>
      <c r="B449" s="27"/>
      <c r="C449" s="31"/>
      <c r="D449" s="31"/>
      <c r="E449" s="30"/>
      <c r="F449" s="29"/>
      <c r="G449" s="29"/>
      <c r="H449" s="28"/>
      <c r="I449" s="29"/>
      <c r="J449" s="29"/>
      <c r="K449" s="29"/>
      <c r="L449" s="29"/>
      <c r="M449" s="29"/>
    </row>
    <row r="450" spans="1:13" s="23" customFormat="1" x14ac:dyDescent="0.3">
      <c r="A450" s="27"/>
      <c r="B450" s="27"/>
      <c r="C450" s="31"/>
      <c r="D450" s="31"/>
      <c r="E450" s="30"/>
      <c r="F450" s="29"/>
      <c r="G450" s="29"/>
      <c r="H450" s="28"/>
      <c r="I450" s="29"/>
      <c r="J450" s="29"/>
      <c r="K450" s="29"/>
      <c r="L450" s="29"/>
      <c r="M450" s="29"/>
    </row>
    <row r="451" spans="1:13" s="23" customFormat="1" x14ac:dyDescent="0.3">
      <c r="A451" s="27"/>
      <c r="B451" s="27"/>
      <c r="C451" s="31"/>
      <c r="D451" s="31"/>
      <c r="E451" s="30"/>
      <c r="F451" s="29"/>
      <c r="G451" s="29"/>
      <c r="H451" s="28"/>
      <c r="I451" s="29"/>
      <c r="J451" s="29"/>
      <c r="K451" s="29"/>
      <c r="L451" s="29"/>
      <c r="M451" s="29"/>
    </row>
    <row r="452" spans="1:13" s="23" customFormat="1" x14ac:dyDescent="0.3">
      <c r="A452" s="27"/>
      <c r="B452" s="27"/>
      <c r="C452" s="31"/>
      <c r="D452" s="31"/>
      <c r="E452" s="30"/>
      <c r="F452" s="29"/>
      <c r="G452" s="29"/>
      <c r="H452" s="28"/>
      <c r="I452" s="29"/>
      <c r="J452" s="29"/>
      <c r="K452" s="29"/>
      <c r="L452" s="29"/>
      <c r="M452" s="29"/>
    </row>
    <row r="453" spans="1:13" s="23" customFormat="1" x14ac:dyDescent="0.3">
      <c r="A453" s="27"/>
      <c r="B453" s="27"/>
      <c r="C453" s="31"/>
      <c r="D453" s="31"/>
      <c r="E453" s="30"/>
      <c r="F453" s="29"/>
      <c r="G453" s="29"/>
      <c r="H453" s="28"/>
      <c r="I453" s="29"/>
      <c r="J453" s="29"/>
      <c r="K453" s="29"/>
      <c r="L453" s="29"/>
      <c r="M453" s="29"/>
    </row>
    <row r="454" spans="1:13" s="23" customFormat="1" x14ac:dyDescent="0.3">
      <c r="A454" s="27"/>
      <c r="B454" s="27"/>
      <c r="C454" s="31"/>
      <c r="D454" s="31"/>
      <c r="E454" s="30"/>
      <c r="F454" s="29"/>
      <c r="G454" s="29"/>
      <c r="H454" s="28"/>
      <c r="I454" s="29"/>
      <c r="J454" s="29"/>
      <c r="K454" s="29"/>
      <c r="L454" s="29"/>
      <c r="M454" s="29"/>
    </row>
    <row r="455" spans="1:13" s="23" customFormat="1" x14ac:dyDescent="0.3">
      <c r="A455" s="27"/>
      <c r="B455" s="27"/>
      <c r="C455" s="31"/>
      <c r="D455" s="31"/>
      <c r="E455" s="30"/>
      <c r="F455" s="29"/>
      <c r="G455" s="29"/>
      <c r="H455" s="28"/>
      <c r="I455" s="29"/>
      <c r="J455" s="29"/>
      <c r="K455" s="29"/>
      <c r="L455" s="29"/>
      <c r="M455" s="29"/>
    </row>
    <row r="456" spans="1:13" s="23" customFormat="1" x14ac:dyDescent="0.3">
      <c r="A456" s="27"/>
      <c r="B456" s="27"/>
      <c r="C456" s="31"/>
      <c r="D456" s="31"/>
      <c r="E456" s="30"/>
      <c r="F456" s="29"/>
      <c r="G456" s="29"/>
      <c r="H456" s="28"/>
      <c r="I456" s="29"/>
      <c r="J456" s="29"/>
      <c r="K456" s="29"/>
      <c r="L456" s="29"/>
      <c r="M456" s="29"/>
    </row>
    <row r="457" spans="1:13" s="23" customFormat="1" x14ac:dyDescent="0.3">
      <c r="A457" s="27"/>
      <c r="B457" s="27"/>
      <c r="C457" s="31"/>
      <c r="D457" s="31"/>
      <c r="E457" s="30"/>
      <c r="F457" s="29"/>
      <c r="G457" s="29"/>
      <c r="H457" s="28"/>
      <c r="I457" s="29"/>
      <c r="J457" s="29"/>
      <c r="K457" s="29"/>
      <c r="L457" s="29"/>
      <c r="M457" s="29"/>
    </row>
    <row r="458" spans="1:13" s="23" customFormat="1" x14ac:dyDescent="0.3">
      <c r="A458" s="27"/>
      <c r="B458" s="27"/>
      <c r="C458" s="31"/>
      <c r="D458" s="31"/>
      <c r="E458" s="30"/>
      <c r="F458" s="29"/>
      <c r="G458" s="29"/>
      <c r="H458" s="28"/>
      <c r="I458" s="29"/>
      <c r="J458" s="29"/>
      <c r="K458" s="29"/>
      <c r="L458" s="29"/>
      <c r="M458" s="29"/>
    </row>
    <row r="459" spans="1:13" s="23" customFormat="1" x14ac:dyDescent="0.3">
      <c r="A459" s="27"/>
      <c r="B459" s="27"/>
      <c r="C459" s="31"/>
      <c r="D459" s="31"/>
      <c r="E459" s="30"/>
      <c r="F459" s="29"/>
      <c r="G459" s="29"/>
      <c r="H459" s="28"/>
      <c r="I459" s="29"/>
      <c r="J459" s="29"/>
      <c r="K459" s="29"/>
      <c r="L459" s="29"/>
      <c r="M459" s="29"/>
    </row>
    <row r="460" spans="1:13" s="23" customFormat="1" x14ac:dyDescent="0.3">
      <c r="A460" s="27"/>
      <c r="B460" s="27"/>
      <c r="C460" s="31"/>
      <c r="D460" s="31"/>
      <c r="E460" s="30"/>
      <c r="F460" s="29"/>
      <c r="G460" s="29"/>
      <c r="H460" s="28"/>
      <c r="I460" s="29"/>
      <c r="J460" s="29"/>
      <c r="K460" s="29"/>
      <c r="L460" s="29"/>
      <c r="M460" s="29"/>
    </row>
    <row r="461" spans="1:13" s="23" customFormat="1" x14ac:dyDescent="0.3">
      <c r="A461" s="27"/>
      <c r="B461" s="27"/>
      <c r="C461" s="31"/>
      <c r="D461" s="31"/>
      <c r="E461" s="30"/>
      <c r="F461" s="29"/>
      <c r="G461" s="29"/>
      <c r="H461" s="28"/>
      <c r="I461" s="29"/>
      <c r="J461" s="29"/>
      <c r="K461" s="29"/>
      <c r="L461" s="29"/>
      <c r="M461" s="29"/>
    </row>
    <row r="462" spans="1:13" s="23" customFormat="1" x14ac:dyDescent="0.3">
      <c r="A462" s="27"/>
      <c r="B462" s="27"/>
      <c r="C462" s="31"/>
      <c r="D462" s="31"/>
      <c r="E462" s="30"/>
      <c r="F462" s="29"/>
      <c r="G462" s="29"/>
      <c r="H462" s="28"/>
      <c r="I462" s="29"/>
      <c r="J462" s="29"/>
      <c r="K462" s="29"/>
      <c r="L462" s="29"/>
      <c r="M462" s="29"/>
    </row>
    <row r="463" spans="1:13" s="23" customFormat="1" x14ac:dyDescent="0.3">
      <c r="A463" s="27"/>
      <c r="B463" s="27"/>
      <c r="C463" s="31"/>
      <c r="D463" s="31"/>
      <c r="E463" s="30"/>
      <c r="F463" s="29"/>
      <c r="G463" s="29"/>
      <c r="H463" s="28"/>
      <c r="I463" s="29"/>
      <c r="J463" s="29"/>
      <c r="K463" s="29"/>
      <c r="L463" s="29"/>
      <c r="M463" s="29"/>
    </row>
    <row r="464" spans="1:13" s="23" customFormat="1" x14ac:dyDescent="0.3">
      <c r="A464" s="27"/>
      <c r="B464" s="27"/>
      <c r="C464" s="31"/>
      <c r="D464" s="31"/>
      <c r="E464" s="30"/>
      <c r="F464" s="29"/>
      <c r="G464" s="29"/>
      <c r="H464" s="28"/>
      <c r="I464" s="29"/>
      <c r="J464" s="29"/>
      <c r="K464" s="29"/>
      <c r="L464" s="29"/>
      <c r="M464" s="29"/>
    </row>
    <row r="465" spans="1:13" s="23" customFormat="1" x14ac:dyDescent="0.3">
      <c r="A465" s="27"/>
      <c r="B465" s="27"/>
      <c r="C465" s="31"/>
      <c r="D465" s="31"/>
      <c r="E465" s="30"/>
      <c r="F465" s="29"/>
      <c r="G465" s="29"/>
      <c r="H465" s="28"/>
      <c r="I465" s="29"/>
      <c r="J465" s="29"/>
      <c r="K465" s="29"/>
      <c r="L465" s="29"/>
      <c r="M465" s="29"/>
    </row>
    <row r="466" spans="1:13" s="23" customFormat="1" x14ac:dyDescent="0.3">
      <c r="A466" s="27"/>
      <c r="B466" s="27"/>
      <c r="C466" s="31"/>
      <c r="D466" s="31"/>
      <c r="E466" s="30"/>
      <c r="F466" s="29"/>
      <c r="G466" s="29"/>
      <c r="H466" s="28"/>
      <c r="I466" s="29"/>
      <c r="J466" s="29"/>
      <c r="K466" s="29"/>
      <c r="L466" s="29"/>
      <c r="M466" s="29"/>
    </row>
    <row r="467" spans="1:13" s="23" customFormat="1" x14ac:dyDescent="0.3">
      <c r="A467" s="27"/>
      <c r="B467" s="27"/>
      <c r="C467" s="31"/>
      <c r="D467" s="31"/>
      <c r="E467" s="30"/>
      <c r="F467" s="29"/>
      <c r="G467" s="29"/>
      <c r="H467" s="28"/>
      <c r="I467" s="29"/>
      <c r="J467" s="29"/>
      <c r="K467" s="29"/>
      <c r="L467" s="29"/>
      <c r="M467" s="29"/>
    </row>
    <row r="468" spans="1:13" s="23" customFormat="1" x14ac:dyDescent="0.3">
      <c r="A468" s="27"/>
      <c r="B468" s="27"/>
      <c r="C468" s="31"/>
      <c r="D468" s="31"/>
      <c r="E468" s="30"/>
      <c r="F468" s="29"/>
      <c r="G468" s="29"/>
      <c r="H468" s="28"/>
      <c r="I468" s="29"/>
      <c r="J468" s="29"/>
      <c r="K468" s="29"/>
      <c r="L468" s="29"/>
      <c r="M468" s="29"/>
    </row>
    <row r="469" spans="1:13" s="23" customFormat="1" x14ac:dyDescent="0.3">
      <c r="A469" s="27"/>
      <c r="B469" s="27"/>
      <c r="C469" s="31"/>
      <c r="D469" s="31"/>
      <c r="E469" s="30"/>
      <c r="F469" s="29"/>
      <c r="G469" s="29"/>
      <c r="H469" s="28"/>
      <c r="I469" s="29"/>
      <c r="J469" s="29"/>
      <c r="K469" s="29"/>
      <c r="L469" s="29"/>
      <c r="M469" s="29"/>
    </row>
    <row r="470" spans="1:13" s="23" customFormat="1" x14ac:dyDescent="0.3">
      <c r="A470" s="27"/>
      <c r="B470" s="27"/>
      <c r="C470" s="31"/>
      <c r="D470" s="31"/>
      <c r="E470" s="30"/>
      <c r="F470" s="29"/>
      <c r="G470" s="29"/>
      <c r="H470" s="28"/>
      <c r="I470" s="29"/>
      <c r="J470" s="29"/>
      <c r="K470" s="29"/>
      <c r="L470" s="29"/>
      <c r="M470" s="29"/>
    </row>
    <row r="471" spans="1:13" s="23" customFormat="1" x14ac:dyDescent="0.3">
      <c r="A471" s="27"/>
      <c r="B471" s="27"/>
      <c r="C471" s="31"/>
      <c r="D471" s="31"/>
      <c r="E471" s="30"/>
      <c r="F471" s="29"/>
      <c r="G471" s="29"/>
      <c r="H471" s="28"/>
      <c r="I471" s="29"/>
      <c r="J471" s="29"/>
      <c r="K471" s="29"/>
      <c r="L471" s="29"/>
      <c r="M471" s="29"/>
    </row>
    <row r="472" spans="1:13" s="23" customFormat="1" x14ac:dyDescent="0.3">
      <c r="A472" s="27"/>
      <c r="B472" s="27"/>
      <c r="C472" s="31"/>
      <c r="D472" s="31"/>
      <c r="E472" s="30"/>
      <c r="F472" s="29"/>
      <c r="G472" s="29"/>
      <c r="H472" s="28"/>
      <c r="I472" s="29"/>
      <c r="J472" s="29"/>
      <c r="K472" s="29"/>
      <c r="L472" s="29"/>
      <c r="M472" s="29"/>
    </row>
    <row r="473" spans="1:13" s="23" customFormat="1" x14ac:dyDescent="0.3">
      <c r="A473" s="27"/>
      <c r="B473" s="27"/>
      <c r="C473" s="31"/>
      <c r="D473" s="31"/>
      <c r="E473" s="30"/>
      <c r="F473" s="29"/>
      <c r="G473" s="29"/>
      <c r="H473" s="28"/>
      <c r="I473" s="29"/>
      <c r="J473" s="29"/>
      <c r="K473" s="29"/>
      <c r="L473" s="29"/>
      <c r="M473" s="29"/>
    </row>
    <row r="474" spans="1:13" s="23" customFormat="1" x14ac:dyDescent="0.3">
      <c r="A474" s="27"/>
      <c r="B474" s="27"/>
      <c r="C474" s="31"/>
      <c r="D474" s="31"/>
      <c r="E474" s="30"/>
      <c r="F474" s="29"/>
      <c r="G474" s="29"/>
      <c r="H474" s="28"/>
      <c r="I474" s="29"/>
      <c r="J474" s="29"/>
      <c r="K474" s="29"/>
      <c r="L474" s="29"/>
      <c r="M474" s="29"/>
    </row>
    <row r="475" spans="1:13" s="23" customFormat="1" x14ac:dyDescent="0.3">
      <c r="A475" s="27"/>
      <c r="B475" s="27"/>
      <c r="C475" s="31"/>
      <c r="D475" s="31"/>
      <c r="E475" s="30"/>
      <c r="F475" s="29"/>
      <c r="G475" s="29"/>
      <c r="H475" s="28"/>
      <c r="I475" s="29"/>
      <c r="J475" s="29"/>
      <c r="K475" s="29"/>
      <c r="L475" s="29"/>
      <c r="M475" s="29"/>
    </row>
    <row r="476" spans="1:13" s="23" customFormat="1" x14ac:dyDescent="0.3">
      <c r="A476" s="27"/>
      <c r="B476" s="27"/>
      <c r="C476" s="31"/>
      <c r="D476" s="31"/>
      <c r="E476" s="30"/>
      <c r="F476" s="29"/>
      <c r="G476" s="29"/>
      <c r="H476" s="28"/>
      <c r="I476" s="29"/>
      <c r="J476" s="29"/>
      <c r="K476" s="29"/>
      <c r="L476" s="29"/>
      <c r="M476" s="29"/>
    </row>
    <row r="477" spans="1:13" s="23" customFormat="1" x14ac:dyDescent="0.3">
      <c r="A477" s="27"/>
      <c r="B477" s="27"/>
      <c r="C477" s="31"/>
      <c r="D477" s="31"/>
      <c r="E477" s="30"/>
      <c r="F477" s="29"/>
      <c r="G477" s="29"/>
      <c r="H477" s="28"/>
      <c r="I477" s="29"/>
      <c r="J477" s="29"/>
      <c r="K477" s="29"/>
      <c r="L477" s="29"/>
      <c r="M477" s="29"/>
    </row>
    <row r="478" spans="1:13" s="23" customFormat="1" x14ac:dyDescent="0.3">
      <c r="A478" s="27"/>
      <c r="B478" s="27"/>
      <c r="C478" s="31"/>
      <c r="D478" s="31"/>
      <c r="E478" s="30"/>
      <c r="F478" s="29"/>
      <c r="G478" s="29"/>
      <c r="H478" s="28"/>
      <c r="I478" s="29"/>
      <c r="J478" s="29"/>
      <c r="K478" s="29"/>
      <c r="L478" s="29"/>
      <c r="M478" s="29"/>
    </row>
    <row r="479" spans="1:13" s="23" customFormat="1" x14ac:dyDescent="0.3">
      <c r="A479" s="27"/>
      <c r="B479" s="27"/>
      <c r="C479" s="31"/>
      <c r="D479" s="31"/>
      <c r="E479" s="30"/>
      <c r="F479" s="29"/>
      <c r="G479" s="29"/>
      <c r="H479" s="28"/>
      <c r="I479" s="29"/>
      <c r="J479" s="29"/>
      <c r="K479" s="29"/>
      <c r="L479" s="29"/>
      <c r="M479" s="29"/>
    </row>
    <row r="480" spans="1:13" s="23" customFormat="1" x14ac:dyDescent="0.3">
      <c r="A480" s="27"/>
      <c r="B480" s="27"/>
      <c r="C480" s="31"/>
      <c r="D480" s="31"/>
      <c r="E480" s="30"/>
      <c r="F480" s="29"/>
      <c r="G480" s="29"/>
      <c r="H480" s="28"/>
      <c r="I480" s="29"/>
      <c r="J480" s="29"/>
      <c r="K480" s="29"/>
      <c r="L480" s="29"/>
      <c r="M480" s="29"/>
    </row>
    <row r="481" spans="1:13" s="23" customFormat="1" x14ac:dyDescent="0.3">
      <c r="A481" s="27"/>
      <c r="B481" s="27"/>
      <c r="C481" s="31"/>
      <c r="D481" s="31"/>
      <c r="E481" s="30"/>
      <c r="F481" s="29"/>
      <c r="G481" s="29"/>
      <c r="H481" s="28"/>
      <c r="I481" s="29"/>
      <c r="J481" s="29"/>
      <c r="K481" s="29"/>
      <c r="L481" s="29"/>
      <c r="M481" s="29"/>
    </row>
    <row r="482" spans="1:13" s="23" customFormat="1" x14ac:dyDescent="0.3">
      <c r="A482" s="27"/>
      <c r="B482" s="27"/>
      <c r="C482" s="31"/>
      <c r="D482" s="31"/>
      <c r="E482" s="30"/>
      <c r="F482" s="29"/>
      <c r="G482" s="29"/>
      <c r="H482" s="28"/>
      <c r="I482" s="29"/>
      <c r="J482" s="29"/>
      <c r="K482" s="29"/>
      <c r="L482" s="29"/>
      <c r="M482" s="29"/>
    </row>
    <row r="483" spans="1:13" s="23" customFormat="1" x14ac:dyDescent="0.3">
      <c r="A483" s="27"/>
      <c r="B483" s="27"/>
      <c r="C483" s="31"/>
      <c r="D483" s="31"/>
      <c r="E483" s="30"/>
      <c r="F483" s="29"/>
      <c r="G483" s="29"/>
      <c r="H483" s="28"/>
      <c r="I483" s="29"/>
      <c r="J483" s="29"/>
      <c r="K483" s="29"/>
      <c r="L483" s="29"/>
      <c r="M483" s="29"/>
    </row>
    <row r="484" spans="1:13" s="23" customFormat="1" x14ac:dyDescent="0.3">
      <c r="A484" s="27"/>
      <c r="B484" s="27"/>
      <c r="C484" s="31"/>
      <c r="D484" s="31"/>
      <c r="E484" s="30"/>
      <c r="F484" s="29"/>
      <c r="G484" s="29"/>
      <c r="H484" s="28"/>
      <c r="I484" s="29"/>
      <c r="J484" s="29"/>
      <c r="K484" s="29"/>
      <c r="L484" s="29"/>
      <c r="M484" s="29"/>
    </row>
    <row r="485" spans="1:13" s="23" customFormat="1" x14ac:dyDescent="0.3">
      <c r="A485" s="27"/>
      <c r="B485" s="27"/>
      <c r="C485" s="31"/>
      <c r="D485" s="31"/>
      <c r="E485" s="30"/>
      <c r="F485" s="29"/>
      <c r="G485" s="29"/>
      <c r="H485" s="28"/>
      <c r="I485" s="29"/>
      <c r="J485" s="29"/>
      <c r="K485" s="29"/>
      <c r="L485" s="29"/>
      <c r="M485" s="29"/>
    </row>
    <row r="486" spans="1:13" s="23" customFormat="1" x14ac:dyDescent="0.3">
      <c r="A486" s="27"/>
      <c r="B486" s="27"/>
      <c r="C486" s="31"/>
      <c r="D486" s="31"/>
      <c r="E486" s="30"/>
      <c r="F486" s="29"/>
      <c r="G486" s="29"/>
      <c r="H486" s="28"/>
      <c r="I486" s="29"/>
      <c r="J486" s="29"/>
      <c r="K486" s="29"/>
      <c r="L486" s="29"/>
      <c r="M486" s="29"/>
    </row>
    <row r="487" spans="1:13" s="23" customFormat="1" x14ac:dyDescent="0.3">
      <c r="A487" s="27"/>
      <c r="B487" s="27"/>
      <c r="C487" s="31"/>
      <c r="D487" s="31"/>
      <c r="E487" s="30"/>
      <c r="F487" s="29"/>
      <c r="G487" s="29"/>
      <c r="H487" s="28"/>
      <c r="I487" s="29"/>
      <c r="J487" s="29"/>
      <c r="K487" s="29"/>
      <c r="L487" s="29"/>
      <c r="M487" s="29"/>
    </row>
    <row r="488" spans="1:13" s="23" customFormat="1" x14ac:dyDescent="0.3">
      <c r="A488" s="27"/>
      <c r="B488" s="27"/>
      <c r="C488" s="31"/>
      <c r="D488" s="31"/>
      <c r="E488" s="30"/>
      <c r="F488" s="29"/>
      <c r="G488" s="29"/>
      <c r="H488" s="28"/>
      <c r="I488" s="29"/>
      <c r="J488" s="29"/>
      <c r="K488" s="29"/>
      <c r="L488" s="29"/>
      <c r="M488" s="29"/>
    </row>
    <row r="489" spans="1:13" s="23" customFormat="1" x14ac:dyDescent="0.3">
      <c r="A489" s="27"/>
      <c r="B489" s="27"/>
      <c r="C489" s="31"/>
      <c r="D489" s="31"/>
      <c r="E489" s="30"/>
      <c r="F489" s="29"/>
      <c r="G489" s="29"/>
      <c r="H489" s="28"/>
      <c r="I489" s="29"/>
      <c r="J489" s="29"/>
      <c r="K489" s="29"/>
      <c r="L489" s="29"/>
      <c r="M489" s="29"/>
    </row>
    <row r="490" spans="1:13" s="23" customFormat="1" x14ac:dyDescent="0.3">
      <c r="A490" s="27"/>
      <c r="B490" s="27"/>
      <c r="C490" s="31"/>
      <c r="D490" s="31"/>
      <c r="E490" s="30"/>
      <c r="F490" s="29"/>
      <c r="G490" s="29"/>
      <c r="H490" s="28"/>
      <c r="I490" s="29"/>
      <c r="J490" s="29"/>
      <c r="K490" s="29"/>
      <c r="L490" s="29"/>
      <c r="M490" s="29"/>
    </row>
    <row r="491" spans="1:13" s="23" customFormat="1" x14ac:dyDescent="0.3">
      <c r="A491" s="27"/>
      <c r="B491" s="27"/>
      <c r="C491" s="31"/>
      <c r="D491" s="31"/>
      <c r="E491" s="30"/>
      <c r="F491" s="29"/>
      <c r="G491" s="29"/>
      <c r="H491" s="28"/>
      <c r="I491" s="29"/>
      <c r="J491" s="29"/>
      <c r="K491" s="29"/>
      <c r="L491" s="29"/>
      <c r="M491" s="29"/>
    </row>
    <row r="492" spans="1:13" s="23" customFormat="1" x14ac:dyDescent="0.3">
      <c r="A492" s="27"/>
      <c r="B492" s="27"/>
      <c r="C492" s="31"/>
      <c r="D492" s="31"/>
      <c r="E492" s="30"/>
      <c r="F492" s="29"/>
      <c r="G492" s="29"/>
      <c r="H492" s="28"/>
      <c r="I492" s="29"/>
      <c r="J492" s="29"/>
      <c r="K492" s="29"/>
      <c r="L492" s="29"/>
      <c r="M492" s="29"/>
    </row>
    <row r="493" spans="1:13" s="23" customFormat="1" x14ac:dyDescent="0.3">
      <c r="A493" s="27"/>
      <c r="B493" s="27"/>
      <c r="C493" s="31"/>
      <c r="D493" s="31"/>
      <c r="E493" s="30"/>
      <c r="F493" s="29"/>
      <c r="G493" s="29"/>
      <c r="H493" s="28"/>
      <c r="I493" s="29"/>
      <c r="J493" s="29"/>
      <c r="K493" s="29"/>
      <c r="L493" s="29"/>
      <c r="M493" s="29"/>
    </row>
    <row r="494" spans="1:13" s="23" customFormat="1" x14ac:dyDescent="0.3">
      <c r="A494" s="27"/>
      <c r="B494" s="27"/>
      <c r="C494" s="31"/>
      <c r="D494" s="31"/>
      <c r="E494" s="30"/>
      <c r="F494" s="29"/>
      <c r="G494" s="29"/>
      <c r="H494" s="28"/>
      <c r="I494" s="29"/>
      <c r="J494" s="29"/>
      <c r="K494" s="29"/>
      <c r="L494" s="29"/>
      <c r="M494" s="29"/>
    </row>
    <row r="495" spans="1:13" s="23" customFormat="1" x14ac:dyDescent="0.3">
      <c r="A495" s="27"/>
      <c r="B495" s="27"/>
      <c r="C495" s="31"/>
      <c r="D495" s="31"/>
      <c r="E495" s="30"/>
      <c r="F495" s="29"/>
      <c r="G495" s="29"/>
      <c r="H495" s="28"/>
      <c r="I495" s="29"/>
      <c r="J495" s="29"/>
      <c r="K495" s="29"/>
      <c r="L495" s="29"/>
      <c r="M495" s="29"/>
    </row>
    <row r="496" spans="1:13" s="23" customFormat="1" x14ac:dyDescent="0.3">
      <c r="A496" s="27"/>
      <c r="B496" s="27"/>
      <c r="C496" s="31"/>
      <c r="D496" s="31"/>
      <c r="E496" s="30"/>
      <c r="F496" s="29"/>
      <c r="G496" s="29"/>
      <c r="H496" s="28"/>
      <c r="I496" s="29"/>
      <c r="J496" s="29"/>
      <c r="K496" s="29"/>
      <c r="L496" s="29"/>
      <c r="M496" s="29"/>
    </row>
    <row r="497" spans="1:13" s="23" customFormat="1" x14ac:dyDescent="0.3">
      <c r="A497" s="27"/>
      <c r="B497" s="27"/>
      <c r="C497" s="31"/>
      <c r="D497" s="31"/>
      <c r="E497" s="30"/>
      <c r="F497" s="29"/>
      <c r="G497" s="29"/>
      <c r="H497" s="28"/>
      <c r="I497" s="29"/>
      <c r="J497" s="29"/>
      <c r="K497" s="29"/>
      <c r="L497" s="29"/>
      <c r="M497" s="29"/>
    </row>
    <row r="498" spans="1:13" s="23" customFormat="1" x14ac:dyDescent="0.3">
      <c r="A498" s="27"/>
      <c r="B498" s="27"/>
      <c r="C498" s="31"/>
      <c r="D498" s="31"/>
      <c r="E498" s="30"/>
      <c r="F498" s="29"/>
      <c r="G498" s="29"/>
      <c r="H498" s="28"/>
      <c r="I498" s="29"/>
      <c r="J498" s="29"/>
      <c r="K498" s="29"/>
      <c r="L498" s="29"/>
      <c r="M498" s="29"/>
    </row>
    <row r="499" spans="1:13" s="23" customFormat="1" x14ac:dyDescent="0.3">
      <c r="A499" s="27"/>
      <c r="B499" s="27"/>
      <c r="C499" s="31"/>
      <c r="D499" s="31"/>
      <c r="E499" s="30"/>
      <c r="F499" s="29"/>
      <c r="G499" s="29"/>
      <c r="H499" s="28"/>
      <c r="I499" s="29"/>
      <c r="J499" s="29"/>
      <c r="K499" s="29"/>
      <c r="L499" s="29"/>
      <c r="M499" s="29"/>
    </row>
    <row r="500" spans="1:13" s="23" customFormat="1" x14ac:dyDescent="0.3">
      <c r="A500" s="27"/>
      <c r="B500" s="27"/>
      <c r="C500" s="31"/>
      <c r="D500" s="31"/>
      <c r="E500" s="30"/>
      <c r="F500" s="29"/>
      <c r="G500" s="29"/>
      <c r="H500" s="28"/>
      <c r="I500" s="29"/>
      <c r="J500" s="29"/>
      <c r="K500" s="29"/>
      <c r="L500" s="29"/>
      <c r="M500" s="29"/>
    </row>
    <row r="501" spans="1:13" s="23" customFormat="1" x14ac:dyDescent="0.3">
      <c r="A501" s="27"/>
      <c r="B501" s="27"/>
      <c r="C501" s="31"/>
      <c r="D501" s="31"/>
      <c r="E501" s="30"/>
      <c r="F501" s="29"/>
      <c r="G501" s="29"/>
      <c r="H501" s="28"/>
      <c r="I501" s="29"/>
      <c r="J501" s="29"/>
      <c r="K501" s="29"/>
      <c r="L501" s="29"/>
      <c r="M501" s="29"/>
    </row>
    <row r="502" spans="1:13" s="23" customFormat="1" x14ac:dyDescent="0.3">
      <c r="A502" s="27"/>
      <c r="B502" s="27"/>
      <c r="C502" s="31"/>
      <c r="D502" s="31"/>
      <c r="E502" s="30"/>
      <c r="F502" s="29"/>
      <c r="G502" s="29"/>
      <c r="H502" s="28"/>
      <c r="I502" s="29"/>
      <c r="J502" s="29"/>
      <c r="K502" s="29"/>
      <c r="L502" s="29"/>
      <c r="M502" s="29"/>
    </row>
    <row r="503" spans="1:13" s="23" customFormat="1" x14ac:dyDescent="0.3">
      <c r="A503" s="27"/>
      <c r="B503" s="27"/>
      <c r="C503" s="31"/>
      <c r="D503" s="31"/>
      <c r="E503" s="30"/>
      <c r="F503" s="29"/>
      <c r="G503" s="29"/>
      <c r="H503" s="28"/>
      <c r="I503" s="29"/>
      <c r="J503" s="29"/>
      <c r="K503" s="29"/>
      <c r="L503" s="29"/>
      <c r="M503" s="29"/>
    </row>
    <row r="504" spans="1:13" s="23" customFormat="1" x14ac:dyDescent="0.3">
      <c r="A504" s="27"/>
      <c r="B504" s="27"/>
      <c r="C504" s="31"/>
      <c r="D504" s="31"/>
      <c r="E504" s="30"/>
      <c r="F504" s="29"/>
      <c r="G504" s="29"/>
      <c r="H504" s="28"/>
      <c r="I504" s="29"/>
      <c r="J504" s="29"/>
      <c r="K504" s="29"/>
      <c r="L504" s="29"/>
      <c r="M504" s="29"/>
    </row>
    <row r="505" spans="1:13" s="23" customFormat="1" x14ac:dyDescent="0.3">
      <c r="A505" s="27"/>
      <c r="B505" s="27"/>
      <c r="C505" s="31"/>
      <c r="D505" s="31"/>
      <c r="E505" s="30"/>
      <c r="F505" s="29"/>
      <c r="G505" s="29"/>
      <c r="H505" s="28"/>
      <c r="I505" s="29"/>
      <c r="J505" s="29"/>
      <c r="K505" s="29"/>
      <c r="L505" s="29"/>
      <c r="M505" s="29"/>
    </row>
    <row r="506" spans="1:13" s="23" customFormat="1" x14ac:dyDescent="0.3">
      <c r="A506" s="27"/>
      <c r="B506" s="27"/>
      <c r="C506" s="31"/>
      <c r="D506" s="31"/>
      <c r="E506" s="30"/>
      <c r="F506" s="29"/>
      <c r="G506" s="29"/>
      <c r="H506" s="28"/>
      <c r="I506" s="29"/>
      <c r="J506" s="29"/>
      <c r="K506" s="29"/>
      <c r="L506" s="29"/>
      <c r="M506" s="29"/>
    </row>
    <row r="507" spans="1:13" s="23" customFormat="1" x14ac:dyDescent="0.3">
      <c r="A507" s="27"/>
      <c r="B507" s="27"/>
      <c r="C507" s="31"/>
      <c r="D507" s="31"/>
      <c r="E507" s="30"/>
      <c r="F507" s="29"/>
      <c r="G507" s="29"/>
      <c r="H507" s="28"/>
      <c r="I507" s="29"/>
      <c r="J507" s="29"/>
      <c r="K507" s="29"/>
      <c r="L507" s="29"/>
      <c r="M507" s="29"/>
    </row>
    <row r="508" spans="1:13" s="23" customFormat="1" x14ac:dyDescent="0.3">
      <c r="A508" s="27"/>
      <c r="B508" s="27"/>
      <c r="C508" s="31"/>
      <c r="D508" s="31"/>
      <c r="E508" s="30"/>
      <c r="F508" s="29"/>
      <c r="G508" s="29"/>
      <c r="H508" s="28"/>
      <c r="I508" s="29"/>
      <c r="J508" s="29"/>
      <c r="K508" s="29"/>
      <c r="L508" s="29"/>
      <c r="M508" s="29"/>
    </row>
    <row r="509" spans="1:13" s="23" customFormat="1" x14ac:dyDescent="0.3">
      <c r="A509" s="27"/>
      <c r="B509" s="27"/>
      <c r="C509" s="31"/>
      <c r="D509" s="31"/>
      <c r="E509" s="30"/>
      <c r="F509" s="29"/>
      <c r="G509" s="29"/>
      <c r="H509" s="28"/>
      <c r="I509" s="29"/>
      <c r="J509" s="29"/>
      <c r="K509" s="29"/>
      <c r="L509" s="29"/>
      <c r="M509" s="29"/>
    </row>
    <row r="510" spans="1:13" s="23" customFormat="1" x14ac:dyDescent="0.3">
      <c r="A510" s="27"/>
      <c r="B510" s="27"/>
      <c r="C510" s="31"/>
      <c r="D510" s="31"/>
      <c r="E510" s="30"/>
      <c r="F510" s="29"/>
      <c r="G510" s="29"/>
      <c r="H510" s="28"/>
      <c r="I510" s="29"/>
      <c r="J510" s="29"/>
      <c r="K510" s="29"/>
      <c r="L510" s="29"/>
      <c r="M510" s="29"/>
    </row>
    <row r="511" spans="1:13" s="23" customFormat="1" x14ac:dyDescent="0.3">
      <c r="A511" s="27"/>
      <c r="B511" s="27"/>
      <c r="C511" s="31"/>
      <c r="D511" s="31"/>
      <c r="E511" s="30"/>
      <c r="F511" s="29"/>
      <c r="G511" s="29"/>
      <c r="H511" s="28"/>
      <c r="I511" s="29"/>
      <c r="J511" s="29"/>
      <c r="K511" s="29"/>
      <c r="L511" s="29"/>
      <c r="M511" s="29"/>
    </row>
    <row r="512" spans="1:13" s="23" customFormat="1" x14ac:dyDescent="0.3">
      <c r="A512" s="27"/>
      <c r="B512" s="27"/>
      <c r="C512" s="31"/>
      <c r="D512" s="31"/>
      <c r="E512" s="30"/>
      <c r="F512" s="29"/>
      <c r="G512" s="29"/>
      <c r="H512" s="28"/>
      <c r="I512" s="29"/>
      <c r="J512" s="29"/>
      <c r="K512" s="29"/>
      <c r="L512" s="29"/>
      <c r="M512" s="29"/>
    </row>
    <row r="513" spans="1:13" s="23" customFormat="1" x14ac:dyDescent="0.3">
      <c r="A513" s="27"/>
      <c r="B513" s="27"/>
      <c r="C513" s="31"/>
      <c r="D513" s="31"/>
      <c r="E513" s="30"/>
      <c r="F513" s="29"/>
      <c r="G513" s="29"/>
      <c r="H513" s="28"/>
      <c r="I513" s="29"/>
      <c r="J513" s="29"/>
      <c r="K513" s="29"/>
      <c r="L513" s="29"/>
      <c r="M513" s="29"/>
    </row>
    <row r="514" spans="1:13" s="23" customFormat="1" x14ac:dyDescent="0.3">
      <c r="A514" s="27"/>
      <c r="B514" s="27"/>
      <c r="C514" s="31"/>
      <c r="D514" s="31"/>
      <c r="E514" s="30"/>
      <c r="F514" s="29"/>
      <c r="G514" s="29"/>
      <c r="H514" s="28"/>
      <c r="I514" s="29"/>
      <c r="J514" s="29"/>
      <c r="K514" s="29"/>
      <c r="L514" s="29"/>
      <c r="M514" s="29"/>
    </row>
    <row r="515" spans="1:13" s="23" customFormat="1" x14ac:dyDescent="0.3">
      <c r="A515" s="27"/>
      <c r="B515" s="27"/>
      <c r="C515" s="31"/>
      <c r="D515" s="31"/>
      <c r="E515" s="30"/>
      <c r="F515" s="29"/>
      <c r="G515" s="29"/>
      <c r="H515" s="28"/>
      <c r="I515" s="29"/>
      <c r="J515" s="29"/>
      <c r="K515" s="29"/>
      <c r="L515" s="29"/>
      <c r="M515" s="29"/>
    </row>
    <row r="516" spans="1:13" s="23" customFormat="1" x14ac:dyDescent="0.3">
      <c r="A516" s="27"/>
      <c r="B516" s="27"/>
      <c r="C516" s="31"/>
      <c r="D516" s="31"/>
      <c r="E516" s="30"/>
      <c r="F516" s="29"/>
      <c r="G516" s="29"/>
      <c r="H516" s="28"/>
      <c r="I516" s="29"/>
      <c r="J516" s="29"/>
      <c r="K516" s="29"/>
      <c r="L516" s="29"/>
      <c r="M516" s="29"/>
    </row>
    <row r="517" spans="1:13" s="23" customFormat="1" x14ac:dyDescent="0.3">
      <c r="A517" s="27"/>
      <c r="B517" s="27"/>
      <c r="C517" s="31"/>
      <c r="D517" s="31"/>
      <c r="E517" s="30"/>
      <c r="F517" s="29"/>
      <c r="G517" s="29"/>
      <c r="H517" s="28"/>
      <c r="I517" s="29"/>
      <c r="J517" s="29"/>
      <c r="K517" s="29"/>
      <c r="L517" s="29"/>
      <c r="M517" s="29"/>
    </row>
    <row r="518" spans="1:13" s="23" customFormat="1" x14ac:dyDescent="0.3">
      <c r="A518" s="27"/>
      <c r="B518" s="27"/>
      <c r="C518" s="31"/>
      <c r="D518" s="31"/>
      <c r="E518" s="30"/>
      <c r="F518" s="29"/>
      <c r="G518" s="29"/>
      <c r="H518" s="28"/>
      <c r="I518" s="29"/>
      <c r="J518" s="29"/>
      <c r="K518" s="29"/>
      <c r="L518" s="29"/>
      <c r="M518" s="29"/>
    </row>
    <row r="519" spans="1:13" s="23" customFormat="1" x14ac:dyDescent="0.3">
      <c r="A519" s="27"/>
      <c r="B519" s="27"/>
      <c r="C519" s="31"/>
      <c r="D519" s="31"/>
      <c r="E519" s="30"/>
      <c r="F519" s="29"/>
      <c r="G519" s="29"/>
      <c r="H519" s="28"/>
      <c r="I519" s="29"/>
      <c r="J519" s="29"/>
      <c r="K519" s="29"/>
      <c r="L519" s="29"/>
      <c r="M519" s="29"/>
    </row>
    <row r="520" spans="1:13" s="23" customFormat="1" x14ac:dyDescent="0.3">
      <c r="A520" s="27"/>
      <c r="B520" s="27"/>
      <c r="C520" s="31"/>
      <c r="D520" s="31"/>
      <c r="E520" s="30"/>
      <c r="F520" s="29"/>
      <c r="G520" s="29"/>
      <c r="H520" s="28"/>
      <c r="I520" s="29"/>
      <c r="J520" s="29"/>
      <c r="K520" s="29"/>
      <c r="L520" s="29"/>
      <c r="M520" s="29"/>
    </row>
    <row r="521" spans="1:13" s="23" customFormat="1" x14ac:dyDescent="0.3">
      <c r="A521" s="27"/>
      <c r="B521" s="27"/>
      <c r="C521" s="31"/>
      <c r="D521" s="31"/>
      <c r="E521" s="30"/>
      <c r="F521" s="29"/>
      <c r="G521" s="29"/>
      <c r="H521" s="28"/>
      <c r="I521" s="29"/>
      <c r="J521" s="29"/>
      <c r="K521" s="29"/>
      <c r="L521" s="29"/>
      <c r="M521" s="29"/>
    </row>
    <row r="522" spans="1:13" s="23" customFormat="1" x14ac:dyDescent="0.3">
      <c r="A522" s="27"/>
      <c r="B522" s="27"/>
      <c r="C522" s="31"/>
      <c r="D522" s="31"/>
      <c r="E522" s="30"/>
      <c r="F522" s="29"/>
      <c r="G522" s="29"/>
      <c r="H522" s="28"/>
      <c r="I522" s="29"/>
      <c r="J522" s="29"/>
      <c r="K522" s="29"/>
      <c r="L522" s="29"/>
      <c r="M522" s="29"/>
    </row>
    <row r="523" spans="1:13" s="23" customFormat="1" x14ac:dyDescent="0.3">
      <c r="A523" s="27"/>
      <c r="B523" s="27"/>
      <c r="C523" s="31"/>
      <c r="D523" s="31"/>
      <c r="E523" s="30"/>
      <c r="F523" s="29"/>
      <c r="G523" s="29"/>
      <c r="H523" s="28"/>
      <c r="I523" s="29"/>
      <c r="J523" s="29"/>
      <c r="K523" s="29"/>
      <c r="L523" s="29"/>
      <c r="M523" s="29"/>
    </row>
    <row r="524" spans="1:13" s="23" customFormat="1" x14ac:dyDescent="0.3">
      <c r="A524" s="27"/>
      <c r="B524" s="27"/>
      <c r="C524" s="31"/>
      <c r="D524" s="31"/>
      <c r="E524" s="30"/>
      <c r="F524" s="29"/>
      <c r="G524" s="29"/>
      <c r="H524" s="28"/>
      <c r="I524" s="29"/>
      <c r="J524" s="29"/>
      <c r="K524" s="29"/>
      <c r="L524" s="29"/>
      <c r="M524" s="29"/>
    </row>
    <row r="525" spans="1:13" s="23" customFormat="1" x14ac:dyDescent="0.3">
      <c r="A525" s="27"/>
      <c r="B525" s="27"/>
      <c r="C525" s="31"/>
      <c r="D525" s="31"/>
      <c r="E525" s="30"/>
      <c r="F525" s="29"/>
      <c r="G525" s="29"/>
      <c r="H525" s="28"/>
      <c r="I525" s="29"/>
      <c r="J525" s="29"/>
      <c r="K525" s="29"/>
      <c r="L525" s="29"/>
      <c r="M525" s="29"/>
    </row>
    <row r="526" spans="1:13" s="23" customFormat="1" x14ac:dyDescent="0.3">
      <c r="A526" s="27"/>
      <c r="B526" s="27"/>
      <c r="C526" s="31"/>
      <c r="D526" s="31"/>
      <c r="E526" s="30"/>
      <c r="F526" s="29"/>
      <c r="G526" s="29"/>
      <c r="H526" s="28"/>
      <c r="I526" s="29"/>
      <c r="J526" s="29"/>
      <c r="K526" s="29"/>
      <c r="L526" s="29"/>
      <c r="M526" s="29"/>
    </row>
    <row r="527" spans="1:13" s="23" customFormat="1" x14ac:dyDescent="0.3">
      <c r="A527" s="27"/>
      <c r="B527" s="27"/>
      <c r="C527" s="31"/>
      <c r="D527" s="31"/>
      <c r="E527" s="30"/>
      <c r="F527" s="29"/>
      <c r="G527" s="29"/>
      <c r="H527" s="28"/>
      <c r="I527" s="29"/>
      <c r="J527" s="29"/>
      <c r="K527" s="29"/>
      <c r="L527" s="29"/>
      <c r="M527" s="29"/>
    </row>
    <row r="528" spans="1:13" s="23" customFormat="1" x14ac:dyDescent="0.3">
      <c r="A528" s="27"/>
      <c r="B528" s="27"/>
      <c r="C528" s="31"/>
      <c r="D528" s="31"/>
      <c r="E528" s="30"/>
      <c r="F528" s="29"/>
      <c r="G528" s="29"/>
      <c r="H528" s="28"/>
      <c r="I528" s="29"/>
      <c r="J528" s="29"/>
      <c r="K528" s="29"/>
      <c r="L528" s="29"/>
      <c r="M528" s="29"/>
    </row>
    <row r="529" spans="1:13" s="23" customFormat="1" x14ac:dyDescent="0.3">
      <c r="A529" s="27"/>
      <c r="B529" s="27"/>
      <c r="C529" s="31"/>
      <c r="D529" s="31"/>
      <c r="E529" s="30"/>
      <c r="F529" s="29"/>
      <c r="G529" s="29"/>
      <c r="H529" s="28"/>
      <c r="I529" s="29"/>
      <c r="J529" s="29"/>
      <c r="K529" s="29"/>
      <c r="L529" s="29"/>
      <c r="M529" s="29"/>
    </row>
    <row r="530" spans="1:13" s="23" customFormat="1" x14ac:dyDescent="0.3">
      <c r="A530" s="27"/>
      <c r="B530" s="27"/>
      <c r="C530" s="31"/>
      <c r="D530" s="31"/>
      <c r="E530" s="30"/>
      <c r="F530" s="29"/>
      <c r="G530" s="29"/>
      <c r="H530" s="28"/>
      <c r="I530" s="29"/>
      <c r="J530" s="29"/>
      <c r="K530" s="29"/>
      <c r="L530" s="29"/>
      <c r="M530" s="29"/>
    </row>
    <row r="531" spans="1:13" s="23" customFormat="1" x14ac:dyDescent="0.3">
      <c r="A531" s="27"/>
      <c r="B531" s="27"/>
      <c r="C531" s="31"/>
      <c r="D531" s="31"/>
      <c r="E531" s="30"/>
      <c r="F531" s="29"/>
      <c r="G531" s="29"/>
      <c r="H531" s="28"/>
      <c r="I531" s="29"/>
      <c r="J531" s="29"/>
      <c r="K531" s="29"/>
      <c r="L531" s="29"/>
      <c r="M531" s="29"/>
    </row>
    <row r="532" spans="1:13" s="23" customFormat="1" x14ac:dyDescent="0.3">
      <c r="A532" s="27"/>
      <c r="B532" s="27"/>
      <c r="C532" s="31"/>
      <c r="D532" s="31"/>
      <c r="E532" s="30"/>
      <c r="F532" s="29"/>
      <c r="G532" s="29"/>
      <c r="H532" s="28"/>
      <c r="I532" s="29"/>
      <c r="J532" s="29"/>
      <c r="K532" s="29"/>
      <c r="L532" s="29"/>
      <c r="M532" s="29"/>
    </row>
    <row r="533" spans="1:13" s="23" customFormat="1" x14ac:dyDescent="0.3">
      <c r="A533" s="27"/>
      <c r="B533" s="27"/>
      <c r="C533" s="31"/>
      <c r="D533" s="31"/>
      <c r="E533" s="30"/>
      <c r="F533" s="29"/>
      <c r="G533" s="29"/>
      <c r="H533" s="28"/>
      <c r="I533" s="29"/>
      <c r="J533" s="29"/>
      <c r="K533" s="29"/>
      <c r="L533" s="29"/>
      <c r="M533" s="29"/>
    </row>
    <row r="534" spans="1:13" s="23" customFormat="1" x14ac:dyDescent="0.3">
      <c r="A534" s="27"/>
      <c r="B534" s="27"/>
      <c r="C534" s="31"/>
      <c r="D534" s="31"/>
      <c r="E534" s="30"/>
      <c r="F534" s="29"/>
      <c r="G534" s="29"/>
      <c r="H534" s="28"/>
      <c r="I534" s="29"/>
      <c r="J534" s="29"/>
      <c r="K534" s="29"/>
      <c r="L534" s="29"/>
      <c r="M534" s="29"/>
    </row>
    <row r="535" spans="1:13" s="23" customFormat="1" x14ac:dyDescent="0.3">
      <c r="A535" s="27"/>
      <c r="B535" s="27"/>
      <c r="C535" s="31"/>
      <c r="D535" s="31"/>
      <c r="E535" s="30"/>
      <c r="F535" s="29"/>
      <c r="G535" s="29"/>
      <c r="H535" s="28"/>
      <c r="I535" s="29"/>
      <c r="J535" s="29"/>
      <c r="K535" s="29"/>
      <c r="L535" s="29"/>
      <c r="M535" s="29"/>
    </row>
    <row r="536" spans="1:13" s="23" customFormat="1" x14ac:dyDescent="0.3">
      <c r="A536" s="27"/>
      <c r="B536" s="27"/>
      <c r="C536" s="31"/>
      <c r="D536" s="31"/>
      <c r="E536" s="30"/>
      <c r="F536" s="29"/>
      <c r="G536" s="29"/>
      <c r="H536" s="28"/>
      <c r="I536" s="29"/>
      <c r="J536" s="29"/>
      <c r="K536" s="29"/>
      <c r="L536" s="29"/>
      <c r="M536" s="29"/>
    </row>
    <row r="537" spans="1:13" s="23" customFormat="1" x14ac:dyDescent="0.3">
      <c r="A537" s="27"/>
      <c r="B537" s="27"/>
      <c r="C537" s="31"/>
      <c r="D537" s="31"/>
      <c r="E537" s="30"/>
      <c r="F537" s="29"/>
      <c r="G537" s="29"/>
      <c r="H537" s="28"/>
      <c r="I537" s="29"/>
      <c r="J537" s="29"/>
      <c r="K537" s="29"/>
      <c r="L537" s="29"/>
      <c r="M537" s="29"/>
    </row>
    <row r="538" spans="1:13" s="23" customFormat="1" x14ac:dyDescent="0.3">
      <c r="A538" s="27"/>
      <c r="B538" s="27"/>
      <c r="C538" s="31"/>
      <c r="D538" s="31"/>
      <c r="E538" s="30"/>
      <c r="F538" s="29"/>
      <c r="G538" s="29"/>
      <c r="H538" s="28"/>
      <c r="I538" s="29"/>
      <c r="J538" s="29"/>
      <c r="K538" s="29"/>
      <c r="L538" s="29"/>
      <c r="M538" s="29"/>
    </row>
    <row r="539" spans="1:13" s="23" customFormat="1" x14ac:dyDescent="0.3">
      <c r="A539" s="27"/>
      <c r="B539" s="27"/>
      <c r="C539" s="31"/>
      <c r="D539" s="31"/>
      <c r="E539" s="30"/>
      <c r="F539" s="29"/>
      <c r="G539" s="29"/>
      <c r="H539" s="28"/>
      <c r="I539" s="29"/>
      <c r="J539" s="29"/>
      <c r="K539" s="29"/>
      <c r="L539" s="29"/>
      <c r="M539" s="29"/>
    </row>
    <row r="540" spans="1:13" s="23" customFormat="1" x14ac:dyDescent="0.3">
      <c r="A540" s="27"/>
      <c r="B540" s="27"/>
      <c r="C540" s="31"/>
      <c r="D540" s="31"/>
      <c r="E540" s="30"/>
      <c r="F540" s="29"/>
      <c r="G540" s="29"/>
      <c r="H540" s="28"/>
      <c r="I540" s="29"/>
      <c r="J540" s="29"/>
      <c r="K540" s="29"/>
      <c r="L540" s="29"/>
      <c r="M540" s="29"/>
    </row>
    <row r="541" spans="1:13" s="23" customFormat="1" x14ac:dyDescent="0.3">
      <c r="A541" s="27"/>
      <c r="B541" s="27"/>
      <c r="C541" s="31"/>
      <c r="D541" s="31"/>
      <c r="E541" s="30"/>
      <c r="F541" s="29"/>
      <c r="G541" s="29"/>
      <c r="H541" s="28"/>
      <c r="I541" s="29"/>
      <c r="J541" s="29"/>
      <c r="K541" s="29"/>
      <c r="L541" s="29"/>
      <c r="M541" s="29"/>
    </row>
    <row r="542" spans="1:13" s="23" customFormat="1" x14ac:dyDescent="0.3">
      <c r="A542" s="27"/>
      <c r="B542" s="27"/>
      <c r="C542" s="31"/>
      <c r="D542" s="31"/>
      <c r="E542" s="30"/>
      <c r="F542" s="29"/>
      <c r="G542" s="29"/>
      <c r="H542" s="28"/>
      <c r="I542" s="29"/>
      <c r="J542" s="29"/>
      <c r="K542" s="29"/>
      <c r="L542" s="29"/>
      <c r="M542" s="29"/>
    </row>
    <row r="543" spans="1:13" s="23" customFormat="1" x14ac:dyDescent="0.3">
      <c r="A543" s="27"/>
      <c r="B543" s="27"/>
      <c r="C543" s="31"/>
      <c r="D543" s="31"/>
      <c r="E543" s="30"/>
      <c r="F543" s="29"/>
      <c r="G543" s="29"/>
      <c r="H543" s="28"/>
      <c r="I543" s="29"/>
      <c r="J543" s="29"/>
      <c r="K543" s="29"/>
      <c r="L543" s="29"/>
      <c r="M543" s="29"/>
    </row>
    <row r="544" spans="1:13" s="23" customFormat="1" x14ac:dyDescent="0.3">
      <c r="A544" s="27"/>
      <c r="B544" s="27"/>
      <c r="C544" s="31"/>
      <c r="D544" s="31"/>
      <c r="E544" s="30"/>
      <c r="F544" s="29"/>
      <c r="G544" s="29"/>
      <c r="H544" s="28"/>
      <c r="I544" s="29"/>
      <c r="J544" s="29"/>
      <c r="K544" s="29"/>
      <c r="L544" s="29"/>
      <c r="M544" s="29"/>
    </row>
    <row r="545" spans="1:13" s="23" customFormat="1" x14ac:dyDescent="0.3">
      <c r="A545" s="27"/>
      <c r="B545" s="27"/>
      <c r="C545" s="31"/>
      <c r="D545" s="31"/>
      <c r="E545" s="30"/>
      <c r="F545" s="29"/>
      <c r="G545" s="29"/>
      <c r="H545" s="28"/>
      <c r="I545" s="29"/>
      <c r="J545" s="29"/>
      <c r="K545" s="29"/>
      <c r="L545" s="29"/>
      <c r="M545" s="29"/>
    </row>
    <row r="546" spans="1:13" s="23" customFormat="1" x14ac:dyDescent="0.3">
      <c r="A546" s="27"/>
      <c r="B546" s="27"/>
      <c r="C546" s="31"/>
      <c r="D546" s="31"/>
      <c r="E546" s="30"/>
      <c r="F546" s="29"/>
      <c r="G546" s="29"/>
      <c r="H546" s="28"/>
      <c r="I546" s="29"/>
      <c r="J546" s="29"/>
      <c r="K546" s="29"/>
      <c r="L546" s="29"/>
      <c r="M546" s="29"/>
    </row>
    <row r="547" spans="1:13" s="23" customFormat="1" x14ac:dyDescent="0.3">
      <c r="A547" s="27"/>
      <c r="B547" s="27"/>
      <c r="C547" s="31"/>
      <c r="D547" s="31"/>
      <c r="E547" s="30"/>
      <c r="F547" s="29"/>
      <c r="G547" s="29"/>
      <c r="H547" s="28"/>
      <c r="I547" s="29"/>
      <c r="J547" s="29"/>
      <c r="K547" s="29"/>
      <c r="L547" s="29"/>
      <c r="M547" s="29"/>
    </row>
    <row r="548" spans="1:13" s="23" customFormat="1" x14ac:dyDescent="0.3">
      <c r="A548" s="27"/>
      <c r="B548" s="27"/>
      <c r="C548" s="31"/>
      <c r="D548" s="31"/>
      <c r="E548" s="30"/>
      <c r="F548" s="29"/>
      <c r="G548" s="29"/>
      <c r="H548" s="28"/>
      <c r="I548" s="29"/>
      <c r="J548" s="29"/>
      <c r="K548" s="29"/>
      <c r="L548" s="29"/>
      <c r="M548" s="29"/>
    </row>
    <row r="549" spans="1:13" s="23" customFormat="1" x14ac:dyDescent="0.3">
      <c r="A549" s="27"/>
      <c r="B549" s="27"/>
      <c r="C549" s="31"/>
      <c r="D549" s="31"/>
      <c r="E549" s="30"/>
      <c r="F549" s="29"/>
      <c r="G549" s="29"/>
      <c r="H549" s="28"/>
      <c r="I549" s="29"/>
      <c r="J549" s="29"/>
      <c r="K549" s="29"/>
      <c r="L549" s="29"/>
      <c r="M549" s="29"/>
    </row>
    <row r="550" spans="1:13" s="23" customFormat="1" x14ac:dyDescent="0.3">
      <c r="A550" s="27"/>
      <c r="B550" s="27"/>
      <c r="C550" s="31"/>
      <c r="D550" s="31"/>
      <c r="E550" s="30"/>
      <c r="F550" s="29"/>
      <c r="G550" s="29"/>
      <c r="H550" s="28"/>
      <c r="I550" s="29"/>
      <c r="J550" s="29"/>
      <c r="K550" s="29"/>
      <c r="L550" s="29"/>
      <c r="M550" s="29"/>
    </row>
    <row r="551" spans="1:13" s="23" customFormat="1" x14ac:dyDescent="0.3">
      <c r="A551" s="27"/>
      <c r="B551" s="27"/>
      <c r="C551" s="31"/>
      <c r="D551" s="31"/>
      <c r="E551" s="30"/>
      <c r="F551" s="29"/>
      <c r="G551" s="29"/>
      <c r="H551" s="28"/>
      <c r="I551" s="29"/>
      <c r="J551" s="29"/>
      <c r="K551" s="29"/>
      <c r="L551" s="29"/>
      <c r="M551" s="29"/>
    </row>
    <row r="552" spans="1:13" s="23" customFormat="1" x14ac:dyDescent="0.3">
      <c r="A552" s="27"/>
      <c r="B552" s="27"/>
      <c r="C552" s="31"/>
      <c r="D552" s="31"/>
      <c r="E552" s="30"/>
      <c r="F552" s="29"/>
      <c r="G552" s="29"/>
      <c r="H552" s="28"/>
      <c r="I552" s="29"/>
      <c r="J552" s="29"/>
      <c r="K552" s="29"/>
      <c r="L552" s="29"/>
      <c r="M552" s="29"/>
    </row>
    <row r="553" spans="1:13" s="23" customFormat="1" x14ac:dyDescent="0.3">
      <c r="A553" s="27"/>
      <c r="B553" s="27"/>
      <c r="C553" s="31"/>
      <c r="D553" s="31"/>
      <c r="E553" s="30"/>
      <c r="F553" s="29"/>
      <c r="G553" s="29"/>
      <c r="H553" s="28"/>
      <c r="I553" s="29"/>
      <c r="J553" s="29"/>
      <c r="K553" s="29"/>
      <c r="L553" s="29"/>
      <c r="M553" s="29"/>
    </row>
    <row r="554" spans="1:13" s="23" customFormat="1" x14ac:dyDescent="0.3">
      <c r="A554" s="27"/>
      <c r="B554" s="27"/>
      <c r="C554" s="31"/>
      <c r="D554" s="31"/>
      <c r="E554" s="30"/>
      <c r="F554" s="29"/>
      <c r="G554" s="29"/>
      <c r="H554" s="28"/>
      <c r="I554" s="29"/>
      <c r="J554" s="29"/>
      <c r="K554" s="29"/>
      <c r="L554" s="29"/>
      <c r="M554" s="29"/>
    </row>
    <row r="555" spans="1:13" s="23" customFormat="1" x14ac:dyDescent="0.3">
      <c r="A555" s="27"/>
      <c r="B555" s="27"/>
      <c r="C555" s="31"/>
      <c r="D555" s="31"/>
      <c r="E555" s="30"/>
      <c r="F555" s="29"/>
      <c r="G555" s="29"/>
      <c r="H555" s="28"/>
      <c r="I555" s="29"/>
      <c r="J555" s="29"/>
      <c r="K555" s="29"/>
      <c r="L555" s="29"/>
      <c r="M555" s="29"/>
    </row>
    <row r="556" spans="1:13" s="23" customFormat="1" x14ac:dyDescent="0.3">
      <c r="A556" s="27"/>
      <c r="B556" s="27"/>
      <c r="C556" s="31"/>
      <c r="D556" s="31"/>
      <c r="E556" s="30"/>
      <c r="F556" s="29"/>
      <c r="G556" s="29"/>
      <c r="H556" s="28"/>
      <c r="I556" s="29"/>
      <c r="J556" s="29"/>
      <c r="K556" s="29"/>
      <c r="L556" s="29"/>
      <c r="M556" s="29"/>
    </row>
    <row r="557" spans="1:13" s="23" customFormat="1" x14ac:dyDescent="0.3">
      <c r="A557" s="27"/>
      <c r="B557" s="27"/>
      <c r="C557" s="31"/>
      <c r="D557" s="31"/>
      <c r="E557" s="30"/>
      <c r="F557" s="29"/>
      <c r="G557" s="29"/>
      <c r="H557" s="28"/>
      <c r="I557" s="29"/>
      <c r="J557" s="29"/>
      <c r="K557" s="29"/>
      <c r="L557" s="29"/>
      <c r="M557" s="29"/>
    </row>
    <row r="558" spans="1:13" s="23" customFormat="1" x14ac:dyDescent="0.3">
      <c r="A558" s="27"/>
      <c r="B558" s="27"/>
      <c r="C558" s="31"/>
      <c r="D558" s="31"/>
      <c r="E558" s="30"/>
      <c r="F558" s="29"/>
      <c r="G558" s="29"/>
      <c r="H558" s="28"/>
      <c r="I558" s="29"/>
      <c r="J558" s="29"/>
      <c r="K558" s="29"/>
      <c r="L558" s="29"/>
      <c r="M558" s="29"/>
    </row>
    <row r="559" spans="1:13" s="23" customFormat="1" x14ac:dyDescent="0.3">
      <c r="A559" s="27"/>
      <c r="B559" s="27"/>
      <c r="C559" s="31"/>
      <c r="D559" s="31"/>
      <c r="E559" s="30"/>
      <c r="F559" s="29"/>
      <c r="G559" s="29"/>
      <c r="H559" s="28"/>
      <c r="I559" s="29"/>
      <c r="J559" s="29"/>
      <c r="K559" s="29"/>
      <c r="L559" s="29"/>
      <c r="M559" s="29"/>
    </row>
    <row r="560" spans="1:13" s="23" customFormat="1" x14ac:dyDescent="0.3">
      <c r="A560" s="27"/>
      <c r="B560" s="27"/>
      <c r="C560" s="31"/>
      <c r="D560" s="31"/>
      <c r="E560" s="30"/>
      <c r="F560" s="29"/>
      <c r="G560" s="29"/>
      <c r="H560" s="28"/>
      <c r="I560" s="29"/>
      <c r="J560" s="29"/>
      <c r="K560" s="29"/>
      <c r="L560" s="29"/>
      <c r="M560" s="29"/>
    </row>
    <row r="561" spans="1:13" s="23" customFormat="1" x14ac:dyDescent="0.3">
      <c r="A561" s="27"/>
      <c r="B561" s="27"/>
      <c r="C561" s="31"/>
      <c r="D561" s="31"/>
      <c r="E561" s="30"/>
      <c r="F561" s="29"/>
      <c r="G561" s="29"/>
      <c r="H561" s="28"/>
      <c r="I561" s="29"/>
      <c r="J561" s="29"/>
      <c r="K561" s="29"/>
      <c r="L561" s="29"/>
      <c r="M561" s="29"/>
    </row>
    <row r="562" spans="1:13" s="23" customFormat="1" x14ac:dyDescent="0.3">
      <c r="A562" s="27"/>
      <c r="B562" s="27"/>
      <c r="C562" s="31"/>
      <c r="D562" s="31"/>
      <c r="E562" s="30"/>
      <c r="F562" s="29"/>
      <c r="G562" s="29"/>
      <c r="H562" s="28"/>
      <c r="I562" s="29"/>
      <c r="J562" s="29"/>
      <c r="K562" s="29"/>
      <c r="L562" s="29"/>
      <c r="M562" s="29"/>
    </row>
    <row r="563" spans="1:13" s="23" customFormat="1" x14ac:dyDescent="0.3">
      <c r="A563" s="27"/>
      <c r="B563" s="27"/>
      <c r="C563" s="31"/>
      <c r="D563" s="31"/>
      <c r="E563" s="30"/>
      <c r="F563" s="29"/>
      <c r="G563" s="29"/>
      <c r="H563" s="28"/>
      <c r="I563" s="29"/>
      <c r="J563" s="29"/>
      <c r="K563" s="29"/>
      <c r="L563" s="29"/>
      <c r="M563" s="29"/>
    </row>
    <row r="564" spans="1:13" s="23" customFormat="1" x14ac:dyDescent="0.3">
      <c r="A564" s="27"/>
      <c r="B564" s="27"/>
      <c r="C564" s="31"/>
      <c r="D564" s="31"/>
      <c r="E564" s="30"/>
      <c r="F564" s="29"/>
      <c r="G564" s="29"/>
      <c r="H564" s="28"/>
      <c r="I564" s="29"/>
      <c r="J564" s="29"/>
      <c r="K564" s="29"/>
      <c r="L564" s="29"/>
      <c r="M564" s="29"/>
    </row>
    <row r="565" spans="1:13" s="23" customFormat="1" x14ac:dyDescent="0.3">
      <c r="A565" s="27"/>
      <c r="B565" s="27"/>
      <c r="C565" s="31"/>
      <c r="D565" s="31"/>
      <c r="E565" s="30"/>
      <c r="F565" s="29"/>
      <c r="G565" s="29"/>
      <c r="H565" s="28"/>
      <c r="I565" s="29"/>
      <c r="J565" s="29"/>
      <c r="K565" s="29"/>
      <c r="L565" s="29"/>
      <c r="M565" s="29"/>
    </row>
    <row r="566" spans="1:13" s="23" customFormat="1" x14ac:dyDescent="0.3">
      <c r="A566" s="27"/>
      <c r="B566" s="27"/>
      <c r="C566" s="31"/>
      <c r="D566" s="31"/>
      <c r="E566" s="30"/>
      <c r="F566" s="29"/>
      <c r="G566" s="29"/>
      <c r="H566" s="28"/>
      <c r="I566" s="29"/>
      <c r="J566" s="29"/>
      <c r="K566" s="29"/>
      <c r="L566" s="29"/>
      <c r="M566" s="29"/>
    </row>
    <row r="567" spans="1:13" s="23" customFormat="1" x14ac:dyDescent="0.3">
      <c r="A567" s="27"/>
      <c r="B567" s="27"/>
      <c r="C567" s="31"/>
      <c r="D567" s="31"/>
      <c r="E567" s="30"/>
      <c r="F567" s="29"/>
      <c r="G567" s="29"/>
      <c r="H567" s="28"/>
      <c r="I567" s="29"/>
      <c r="J567" s="29"/>
      <c r="K567" s="29"/>
      <c r="L567" s="29"/>
      <c r="M567" s="29"/>
    </row>
    <row r="568" spans="1:13" s="23" customFormat="1" x14ac:dyDescent="0.3">
      <c r="A568" s="27"/>
      <c r="B568" s="27"/>
      <c r="C568" s="31"/>
      <c r="D568" s="31"/>
      <c r="E568" s="30"/>
      <c r="F568" s="29"/>
      <c r="G568" s="29"/>
      <c r="H568" s="28"/>
      <c r="I568" s="29"/>
      <c r="J568" s="29"/>
      <c r="K568" s="29"/>
      <c r="L568" s="29"/>
      <c r="M568" s="29"/>
    </row>
    <row r="569" spans="1:13" s="23" customFormat="1" x14ac:dyDescent="0.3">
      <c r="A569" s="27"/>
      <c r="B569" s="27"/>
      <c r="C569" s="31"/>
      <c r="D569" s="31"/>
      <c r="E569" s="30"/>
      <c r="F569" s="29"/>
      <c r="G569" s="29"/>
      <c r="H569" s="28"/>
      <c r="I569" s="29"/>
      <c r="J569" s="29"/>
      <c r="K569" s="29"/>
      <c r="L569" s="29"/>
      <c r="M569" s="29"/>
    </row>
    <row r="570" spans="1:13" s="23" customFormat="1" x14ac:dyDescent="0.3">
      <c r="A570" s="27"/>
      <c r="B570" s="27"/>
      <c r="C570" s="31"/>
      <c r="D570" s="31"/>
      <c r="E570" s="30"/>
      <c r="F570" s="29"/>
      <c r="G570" s="29"/>
      <c r="H570" s="28"/>
      <c r="I570" s="29"/>
      <c r="J570" s="29"/>
      <c r="K570" s="29"/>
      <c r="L570" s="29"/>
      <c r="M570" s="29"/>
    </row>
    <row r="571" spans="1:13" s="23" customFormat="1" x14ac:dyDescent="0.3">
      <c r="A571" s="27"/>
      <c r="B571" s="27"/>
      <c r="C571" s="31"/>
      <c r="D571" s="31"/>
      <c r="E571" s="30"/>
      <c r="F571" s="29"/>
      <c r="G571" s="29"/>
      <c r="H571" s="28"/>
      <c r="I571" s="29"/>
      <c r="J571" s="29"/>
      <c r="K571" s="29"/>
      <c r="L571" s="29"/>
      <c r="M571" s="29"/>
    </row>
    <row r="572" spans="1:13" s="23" customFormat="1" x14ac:dyDescent="0.3">
      <c r="A572" s="27"/>
      <c r="B572" s="27"/>
      <c r="C572" s="31"/>
      <c r="D572" s="31"/>
      <c r="E572" s="30"/>
      <c r="F572" s="29"/>
      <c r="G572" s="29"/>
      <c r="H572" s="28"/>
      <c r="I572" s="29"/>
      <c r="J572" s="29"/>
      <c r="K572" s="29"/>
      <c r="L572" s="29"/>
      <c r="M572" s="29"/>
    </row>
    <row r="573" spans="1:13" s="23" customFormat="1" x14ac:dyDescent="0.3">
      <c r="A573" s="27"/>
      <c r="B573" s="27"/>
      <c r="C573" s="31"/>
      <c r="D573" s="31"/>
      <c r="E573" s="30"/>
      <c r="F573" s="29"/>
      <c r="G573" s="29"/>
      <c r="H573" s="28"/>
      <c r="I573" s="29"/>
      <c r="J573" s="29"/>
      <c r="K573" s="29"/>
      <c r="L573" s="29"/>
      <c r="M573" s="29"/>
    </row>
    <row r="574" spans="1:13" s="23" customFormat="1" x14ac:dyDescent="0.3">
      <c r="A574" s="27"/>
      <c r="B574" s="27"/>
      <c r="C574" s="31"/>
      <c r="D574" s="31"/>
      <c r="E574" s="30"/>
      <c r="F574" s="29"/>
      <c r="G574" s="29"/>
      <c r="H574" s="28"/>
      <c r="I574" s="29"/>
      <c r="J574" s="29"/>
      <c r="K574" s="29"/>
      <c r="L574" s="29"/>
      <c r="M574" s="29"/>
    </row>
    <row r="575" spans="1:13" s="23" customFormat="1" x14ac:dyDescent="0.3">
      <c r="A575" s="27"/>
      <c r="B575" s="27"/>
      <c r="C575" s="31"/>
      <c r="D575" s="31"/>
      <c r="E575" s="30"/>
      <c r="F575" s="29"/>
      <c r="G575" s="29"/>
      <c r="H575" s="28"/>
      <c r="I575" s="29"/>
      <c r="J575" s="29"/>
      <c r="K575" s="29"/>
      <c r="L575" s="29"/>
      <c r="M575" s="29"/>
    </row>
    <row r="576" spans="1:13" s="23" customFormat="1" x14ac:dyDescent="0.3">
      <c r="A576" s="27"/>
      <c r="B576" s="27"/>
      <c r="C576" s="31"/>
      <c r="D576" s="31"/>
      <c r="E576" s="30"/>
      <c r="F576" s="29"/>
      <c r="G576" s="29"/>
      <c r="H576" s="28"/>
      <c r="I576" s="29"/>
      <c r="J576" s="29"/>
      <c r="K576" s="29"/>
      <c r="L576" s="29"/>
      <c r="M576" s="29"/>
    </row>
    <row r="577" spans="1:13" s="23" customFormat="1" x14ac:dyDescent="0.3">
      <c r="A577" s="27"/>
      <c r="B577" s="27"/>
      <c r="C577" s="31"/>
      <c r="D577" s="31"/>
      <c r="E577" s="30"/>
      <c r="F577" s="29"/>
      <c r="G577" s="29"/>
      <c r="H577" s="28"/>
      <c r="I577" s="29"/>
      <c r="J577" s="29"/>
      <c r="K577" s="29"/>
      <c r="L577" s="29"/>
      <c r="M577" s="29"/>
    </row>
    <row r="578" spans="1:13" s="23" customFormat="1" x14ac:dyDescent="0.3">
      <c r="A578" s="27"/>
      <c r="B578" s="27"/>
      <c r="C578" s="31"/>
      <c r="D578" s="31"/>
      <c r="E578" s="30"/>
      <c r="F578" s="29"/>
      <c r="G578" s="29"/>
      <c r="H578" s="28"/>
      <c r="I578" s="29"/>
      <c r="J578" s="29"/>
      <c r="K578" s="29"/>
      <c r="L578" s="29"/>
      <c r="M578" s="29"/>
    </row>
    <row r="579" spans="1:13" s="23" customFormat="1" x14ac:dyDescent="0.3">
      <c r="A579" s="27"/>
      <c r="B579" s="27"/>
      <c r="C579" s="31"/>
      <c r="D579" s="31"/>
      <c r="E579" s="30"/>
      <c r="F579" s="29"/>
      <c r="G579" s="29"/>
      <c r="H579" s="28"/>
      <c r="I579" s="29"/>
      <c r="J579" s="29"/>
      <c r="K579" s="29"/>
      <c r="L579" s="29"/>
      <c r="M579" s="29"/>
    </row>
    <row r="580" spans="1:13" s="23" customFormat="1" x14ac:dyDescent="0.3">
      <c r="A580" s="27"/>
      <c r="B580" s="27"/>
      <c r="C580" s="31"/>
      <c r="D580" s="31"/>
      <c r="E580" s="30"/>
      <c r="F580" s="29"/>
      <c r="G580" s="29"/>
      <c r="H580" s="28"/>
      <c r="I580" s="29"/>
      <c r="J580" s="29"/>
      <c r="K580" s="29"/>
      <c r="L580" s="29"/>
      <c r="M580" s="29"/>
    </row>
    <row r="581" spans="1:13" s="23" customFormat="1" x14ac:dyDescent="0.3">
      <c r="A581" s="27"/>
      <c r="B581" s="27"/>
      <c r="C581" s="31"/>
      <c r="D581" s="31"/>
      <c r="E581" s="30"/>
      <c r="F581" s="29"/>
      <c r="G581" s="29"/>
      <c r="H581" s="28"/>
      <c r="I581" s="29"/>
      <c r="J581" s="29"/>
      <c r="K581" s="29"/>
      <c r="L581" s="29"/>
      <c r="M581" s="29"/>
    </row>
    <row r="582" spans="1:13" s="23" customFormat="1" x14ac:dyDescent="0.3">
      <c r="A582" s="27"/>
      <c r="B582" s="27"/>
      <c r="C582" s="31"/>
      <c r="D582" s="31"/>
      <c r="E582" s="30"/>
      <c r="F582" s="29"/>
      <c r="G582" s="29"/>
      <c r="H582" s="28"/>
      <c r="I582" s="29"/>
      <c r="J582" s="29"/>
      <c r="K582" s="29"/>
      <c r="L582" s="29"/>
      <c r="M582" s="29"/>
    </row>
    <row r="583" spans="1:13" s="23" customFormat="1" x14ac:dyDescent="0.3">
      <c r="A583" s="27"/>
      <c r="B583" s="27"/>
      <c r="C583" s="31"/>
      <c r="D583" s="31"/>
      <c r="E583" s="30"/>
      <c r="F583" s="29"/>
      <c r="G583" s="29"/>
      <c r="H583" s="28"/>
      <c r="I583" s="29"/>
      <c r="J583" s="29"/>
      <c r="K583" s="29"/>
      <c r="L583" s="29"/>
      <c r="M583" s="29"/>
    </row>
    <row r="584" spans="1:13" s="23" customFormat="1" x14ac:dyDescent="0.3">
      <c r="A584" s="27"/>
      <c r="B584" s="27"/>
      <c r="C584" s="31"/>
      <c r="D584" s="31"/>
      <c r="E584" s="30"/>
      <c r="F584" s="29"/>
      <c r="G584" s="29"/>
      <c r="H584" s="28"/>
      <c r="I584" s="29"/>
      <c r="J584" s="29"/>
      <c r="K584" s="29"/>
      <c r="L584" s="29"/>
      <c r="M584" s="29"/>
    </row>
    <row r="585" spans="1:13" s="23" customFormat="1" x14ac:dyDescent="0.3">
      <c r="A585" s="27"/>
      <c r="B585" s="27"/>
      <c r="C585" s="31"/>
      <c r="D585" s="31"/>
      <c r="E585" s="30"/>
      <c r="F585" s="29"/>
      <c r="G585" s="29"/>
      <c r="H585" s="28"/>
      <c r="I585" s="29"/>
      <c r="J585" s="29"/>
      <c r="K585" s="29"/>
      <c r="L585" s="29"/>
      <c r="M585" s="29"/>
    </row>
    <row r="586" spans="1:13" s="23" customFormat="1" x14ac:dyDescent="0.3">
      <c r="A586" s="27"/>
      <c r="B586" s="27"/>
      <c r="C586" s="31"/>
      <c r="D586" s="31"/>
      <c r="E586" s="30"/>
      <c r="F586" s="29"/>
      <c r="G586" s="29"/>
      <c r="H586" s="28"/>
      <c r="I586" s="29"/>
      <c r="J586" s="29"/>
      <c r="K586" s="29"/>
      <c r="L586" s="29"/>
      <c r="M586" s="29"/>
    </row>
    <row r="587" spans="1:13" s="23" customFormat="1" x14ac:dyDescent="0.3">
      <c r="A587" s="27"/>
      <c r="B587" s="27"/>
      <c r="C587" s="31"/>
      <c r="D587" s="31"/>
      <c r="E587" s="30"/>
      <c r="F587" s="29"/>
      <c r="G587" s="29"/>
      <c r="H587" s="28"/>
      <c r="I587" s="29"/>
      <c r="J587" s="29"/>
      <c r="K587" s="29"/>
      <c r="L587" s="29"/>
      <c r="M587" s="29"/>
    </row>
    <row r="588" spans="1:13" s="23" customFormat="1" x14ac:dyDescent="0.3">
      <c r="A588" s="27"/>
      <c r="B588" s="27"/>
      <c r="C588" s="31"/>
      <c r="D588" s="31"/>
      <c r="E588" s="30"/>
      <c r="F588" s="29"/>
      <c r="G588" s="29"/>
      <c r="H588" s="28"/>
      <c r="I588" s="29"/>
      <c r="J588" s="29"/>
      <c r="K588" s="29"/>
      <c r="L588" s="29"/>
      <c r="M588" s="29"/>
    </row>
    <row r="589" spans="1:13" s="23" customFormat="1" x14ac:dyDescent="0.3">
      <c r="A589" s="27"/>
      <c r="B589" s="27"/>
      <c r="C589" s="31"/>
      <c r="D589" s="31"/>
      <c r="E589" s="30"/>
      <c r="F589" s="29"/>
      <c r="G589" s="29"/>
      <c r="H589" s="28"/>
      <c r="I589" s="29"/>
      <c r="J589" s="29"/>
      <c r="K589" s="29"/>
      <c r="L589" s="29"/>
      <c r="M589" s="29"/>
    </row>
    <row r="590" spans="1:13" s="23" customFormat="1" x14ac:dyDescent="0.3">
      <c r="A590" s="27"/>
      <c r="B590" s="27"/>
      <c r="C590" s="31"/>
      <c r="D590" s="31"/>
      <c r="E590" s="30"/>
      <c r="F590" s="29"/>
      <c r="G590" s="29"/>
      <c r="H590" s="28"/>
      <c r="I590" s="29"/>
      <c r="J590" s="29"/>
      <c r="K590" s="29"/>
      <c r="L590" s="29"/>
      <c r="M590" s="29"/>
    </row>
    <row r="591" spans="1:13" s="23" customFormat="1" x14ac:dyDescent="0.3">
      <c r="A591" s="27"/>
      <c r="B591" s="27"/>
      <c r="C591" s="31"/>
      <c r="D591" s="31"/>
      <c r="E591" s="30"/>
      <c r="F591" s="29"/>
      <c r="G591" s="29"/>
      <c r="H591" s="28"/>
      <c r="I591" s="29"/>
      <c r="J591" s="29"/>
      <c r="K591" s="29"/>
      <c r="L591" s="29"/>
      <c r="M591" s="29"/>
    </row>
    <row r="592" spans="1:13" s="23" customFormat="1" x14ac:dyDescent="0.3">
      <c r="A592" s="27"/>
      <c r="B592" s="27"/>
      <c r="C592" s="31"/>
      <c r="D592" s="31"/>
      <c r="E592" s="30"/>
      <c r="F592" s="29"/>
      <c r="G592" s="29"/>
      <c r="H592" s="28"/>
      <c r="I592" s="29"/>
      <c r="J592" s="29"/>
      <c r="K592" s="29"/>
      <c r="L592" s="29"/>
      <c r="M592" s="29"/>
    </row>
    <row r="593" spans="1:13" s="23" customFormat="1" x14ac:dyDescent="0.3">
      <c r="A593" s="27"/>
      <c r="B593" s="27"/>
      <c r="C593" s="31"/>
      <c r="D593" s="31"/>
      <c r="E593" s="30"/>
      <c r="F593" s="29"/>
      <c r="G593" s="29"/>
      <c r="H593" s="28"/>
      <c r="I593" s="29"/>
      <c r="J593" s="29"/>
      <c r="K593" s="29"/>
      <c r="L593" s="29"/>
      <c r="M593" s="29"/>
    </row>
    <row r="594" spans="1:13" s="23" customFormat="1" x14ac:dyDescent="0.3">
      <c r="A594" s="27"/>
      <c r="B594" s="27"/>
      <c r="C594" s="31"/>
      <c r="D594" s="31"/>
      <c r="E594" s="30"/>
      <c r="F594" s="29"/>
      <c r="G594" s="29"/>
      <c r="H594" s="28"/>
      <c r="I594" s="29"/>
      <c r="J594" s="29"/>
      <c r="K594" s="29"/>
      <c r="L594" s="29"/>
      <c r="M594" s="29"/>
    </row>
    <row r="595" spans="1:13" s="23" customFormat="1" x14ac:dyDescent="0.3">
      <c r="A595" s="27"/>
      <c r="B595" s="27"/>
      <c r="C595" s="31"/>
      <c r="D595" s="31"/>
      <c r="E595" s="30"/>
      <c r="F595" s="29"/>
      <c r="G595" s="29"/>
      <c r="H595" s="28"/>
      <c r="I595" s="29"/>
      <c r="J595" s="29"/>
      <c r="K595" s="29"/>
      <c r="L595" s="29"/>
      <c r="M595" s="29"/>
    </row>
    <row r="596" spans="1:13" s="23" customFormat="1" x14ac:dyDescent="0.3">
      <c r="A596" s="27"/>
      <c r="B596" s="27"/>
      <c r="C596" s="31"/>
      <c r="D596" s="31"/>
      <c r="E596" s="30"/>
      <c r="F596" s="29"/>
      <c r="G596" s="29"/>
      <c r="H596" s="28"/>
      <c r="I596" s="29"/>
      <c r="J596" s="29"/>
      <c r="K596" s="29"/>
      <c r="L596" s="29"/>
      <c r="M596" s="29"/>
    </row>
    <row r="597" spans="1:13" s="23" customFormat="1" x14ac:dyDescent="0.3">
      <c r="A597" s="27"/>
      <c r="B597" s="27"/>
      <c r="C597" s="31"/>
      <c r="D597" s="31"/>
      <c r="E597" s="30"/>
      <c r="F597" s="29"/>
      <c r="G597" s="29"/>
      <c r="H597" s="28"/>
      <c r="I597" s="29"/>
      <c r="J597" s="29"/>
      <c r="K597" s="29"/>
      <c r="L597" s="29"/>
      <c r="M597" s="29"/>
    </row>
    <row r="598" spans="1:13" s="23" customFormat="1" x14ac:dyDescent="0.3">
      <c r="A598" s="27"/>
      <c r="B598" s="27"/>
      <c r="C598" s="31"/>
      <c r="D598" s="31"/>
      <c r="E598" s="30"/>
      <c r="F598" s="29"/>
      <c r="G598" s="29"/>
      <c r="H598" s="28"/>
      <c r="I598" s="29"/>
      <c r="J598" s="29"/>
      <c r="K598" s="29"/>
      <c r="L598" s="29"/>
      <c r="M598" s="29"/>
    </row>
    <row r="599" spans="1:13" s="23" customFormat="1" x14ac:dyDescent="0.3">
      <c r="A599" s="27"/>
      <c r="B599" s="27"/>
      <c r="C599" s="31"/>
      <c r="D599" s="31"/>
      <c r="E599" s="30"/>
      <c r="F599" s="29"/>
      <c r="G599" s="29"/>
      <c r="H599" s="28"/>
      <c r="I599" s="29"/>
      <c r="J599" s="29"/>
      <c r="K599" s="29"/>
      <c r="L599" s="29"/>
      <c r="M599" s="29"/>
    </row>
    <row r="600" spans="1:13" s="23" customFormat="1" x14ac:dyDescent="0.3">
      <c r="A600" s="27"/>
      <c r="B600" s="27"/>
      <c r="C600" s="31"/>
      <c r="D600" s="31"/>
      <c r="E600" s="30"/>
      <c r="F600" s="29"/>
      <c r="G600" s="29"/>
      <c r="H600" s="28"/>
      <c r="I600" s="29"/>
      <c r="J600" s="29"/>
      <c r="K600" s="29"/>
      <c r="L600" s="29"/>
      <c r="M600" s="29"/>
    </row>
    <row r="601" spans="1:13" s="23" customFormat="1" x14ac:dyDescent="0.3">
      <c r="A601" s="27"/>
      <c r="B601" s="27"/>
      <c r="C601" s="31"/>
      <c r="D601" s="31"/>
      <c r="E601" s="30"/>
      <c r="F601" s="29"/>
      <c r="G601" s="29"/>
      <c r="H601" s="28"/>
      <c r="I601" s="29"/>
      <c r="J601" s="29"/>
      <c r="K601" s="29"/>
      <c r="L601" s="29"/>
      <c r="M601" s="29"/>
    </row>
    <row r="602" spans="1:13" s="23" customFormat="1" x14ac:dyDescent="0.3">
      <c r="A602" s="27"/>
      <c r="B602" s="27"/>
      <c r="C602" s="31"/>
      <c r="D602" s="31"/>
      <c r="E602" s="30"/>
      <c r="F602" s="29"/>
      <c r="G602" s="29"/>
      <c r="H602" s="28"/>
      <c r="I602" s="29"/>
      <c r="J602" s="29"/>
      <c r="K602" s="29"/>
      <c r="L602" s="29"/>
      <c r="M602" s="29"/>
    </row>
    <row r="603" spans="1:13" s="23" customFormat="1" x14ac:dyDescent="0.3">
      <c r="A603" s="27"/>
      <c r="B603" s="27"/>
      <c r="C603" s="31"/>
      <c r="D603" s="31"/>
      <c r="E603" s="30"/>
      <c r="F603" s="29"/>
      <c r="G603" s="29"/>
      <c r="H603" s="28"/>
      <c r="I603" s="29"/>
      <c r="J603" s="29"/>
      <c r="K603" s="29"/>
      <c r="L603" s="29"/>
      <c r="M603" s="29"/>
    </row>
    <row r="604" spans="1:13" s="23" customFormat="1" x14ac:dyDescent="0.3">
      <c r="A604" s="27"/>
      <c r="B604" s="27"/>
      <c r="C604" s="31"/>
      <c r="D604" s="31"/>
      <c r="E604" s="30"/>
      <c r="F604" s="29"/>
      <c r="G604" s="29"/>
      <c r="H604" s="28"/>
      <c r="I604" s="29"/>
      <c r="J604" s="29"/>
      <c r="K604" s="29"/>
      <c r="L604" s="29"/>
      <c r="M604" s="29"/>
    </row>
    <row r="605" spans="1:13" s="23" customFormat="1" x14ac:dyDescent="0.3">
      <c r="A605" s="27"/>
      <c r="B605" s="27"/>
      <c r="C605" s="31"/>
      <c r="D605" s="31"/>
      <c r="E605" s="30"/>
      <c r="F605" s="29"/>
      <c r="G605" s="29"/>
      <c r="H605" s="28"/>
      <c r="I605" s="29"/>
      <c r="J605" s="29"/>
      <c r="K605" s="29"/>
      <c r="L605" s="29"/>
      <c r="M605" s="29"/>
    </row>
    <row r="606" spans="1:13" s="23" customFormat="1" x14ac:dyDescent="0.3">
      <c r="A606" s="27"/>
      <c r="B606" s="27"/>
      <c r="C606" s="31"/>
      <c r="D606" s="31"/>
      <c r="E606" s="30"/>
      <c r="F606" s="29"/>
      <c r="G606" s="29"/>
      <c r="H606" s="28"/>
      <c r="I606" s="29"/>
      <c r="J606" s="29"/>
      <c r="K606" s="29"/>
      <c r="L606" s="29"/>
      <c r="M606" s="29"/>
    </row>
    <row r="607" spans="1:13" s="23" customFormat="1" x14ac:dyDescent="0.3">
      <c r="A607" s="27"/>
      <c r="B607" s="27"/>
      <c r="C607" s="31"/>
      <c r="D607" s="31"/>
      <c r="E607" s="30"/>
      <c r="F607" s="29"/>
      <c r="G607" s="29"/>
      <c r="H607" s="28"/>
      <c r="I607" s="29"/>
      <c r="J607" s="29"/>
      <c r="K607" s="29"/>
      <c r="L607" s="29"/>
      <c r="M607" s="29"/>
    </row>
    <row r="608" spans="1:13" s="23" customFormat="1" x14ac:dyDescent="0.3">
      <c r="A608" s="27"/>
      <c r="B608" s="27"/>
      <c r="C608" s="31"/>
      <c r="D608" s="31"/>
      <c r="E608" s="30"/>
      <c r="F608" s="29"/>
      <c r="G608" s="29"/>
      <c r="H608" s="28"/>
      <c r="I608" s="29"/>
      <c r="J608" s="29"/>
      <c r="K608" s="29"/>
      <c r="L608" s="29"/>
      <c r="M608" s="29"/>
    </row>
    <row r="609" spans="1:13" s="23" customFormat="1" x14ac:dyDescent="0.3">
      <c r="A609" s="27"/>
      <c r="B609" s="27"/>
      <c r="C609" s="31"/>
      <c r="D609" s="31"/>
      <c r="E609" s="30"/>
      <c r="F609" s="29"/>
      <c r="G609" s="29"/>
      <c r="H609" s="28"/>
      <c r="I609" s="29"/>
      <c r="J609" s="29"/>
      <c r="K609" s="29"/>
      <c r="L609" s="29"/>
      <c r="M609" s="29"/>
    </row>
    <row r="610" spans="1:13" s="23" customFormat="1" x14ac:dyDescent="0.3">
      <c r="A610" s="27"/>
      <c r="B610" s="27"/>
      <c r="C610" s="31"/>
      <c r="D610" s="31"/>
      <c r="E610" s="30"/>
      <c r="F610" s="29"/>
      <c r="G610" s="29"/>
      <c r="H610" s="28"/>
      <c r="I610" s="29"/>
      <c r="J610" s="29"/>
      <c r="K610" s="29"/>
      <c r="L610" s="29"/>
      <c r="M610" s="29"/>
    </row>
    <row r="611" spans="1:13" s="23" customFormat="1" x14ac:dyDescent="0.3">
      <c r="A611" s="27"/>
      <c r="B611" s="27"/>
      <c r="C611" s="31"/>
      <c r="D611" s="31"/>
      <c r="E611" s="30"/>
      <c r="F611" s="29"/>
      <c r="G611" s="29"/>
      <c r="H611" s="28"/>
      <c r="I611" s="29"/>
      <c r="J611" s="29"/>
      <c r="K611" s="29"/>
      <c r="L611" s="29"/>
      <c r="M611" s="29"/>
    </row>
    <row r="612" spans="1:13" s="23" customFormat="1" x14ac:dyDescent="0.3">
      <c r="A612" s="27"/>
      <c r="B612" s="27"/>
      <c r="C612" s="31"/>
      <c r="D612" s="31"/>
      <c r="E612" s="30"/>
      <c r="F612" s="29"/>
      <c r="G612" s="29"/>
      <c r="H612" s="28"/>
      <c r="I612" s="29"/>
      <c r="J612" s="29"/>
      <c r="K612" s="29"/>
      <c r="L612" s="29"/>
      <c r="M612" s="29"/>
    </row>
    <row r="613" spans="1:13" s="23" customFormat="1" x14ac:dyDescent="0.3">
      <c r="A613" s="27"/>
      <c r="B613" s="27"/>
      <c r="C613" s="31"/>
      <c r="D613" s="31"/>
      <c r="E613" s="30"/>
      <c r="F613" s="29"/>
      <c r="G613" s="29"/>
      <c r="H613" s="28"/>
      <c r="I613" s="29"/>
      <c r="J613" s="29"/>
      <c r="K613" s="29"/>
      <c r="L613" s="29"/>
      <c r="M613" s="29"/>
    </row>
    <row r="614" spans="1:13" s="23" customFormat="1" x14ac:dyDescent="0.3">
      <c r="A614" s="27"/>
      <c r="B614" s="27"/>
      <c r="C614" s="31"/>
      <c r="D614" s="31"/>
      <c r="E614" s="30"/>
      <c r="F614" s="29"/>
      <c r="G614" s="29"/>
      <c r="H614" s="28"/>
      <c r="I614" s="29"/>
      <c r="J614" s="29"/>
      <c r="K614" s="29"/>
      <c r="L614" s="29"/>
      <c r="M614" s="29"/>
    </row>
    <row r="615" spans="1:13" s="23" customFormat="1" x14ac:dyDescent="0.3">
      <c r="A615" s="27"/>
      <c r="B615" s="27"/>
      <c r="C615" s="31"/>
      <c r="D615" s="31"/>
      <c r="E615" s="30"/>
      <c r="F615" s="29"/>
      <c r="G615" s="29"/>
      <c r="H615" s="28"/>
      <c r="I615" s="29"/>
      <c r="J615" s="29"/>
      <c r="K615" s="29"/>
      <c r="L615" s="29"/>
      <c r="M615" s="29"/>
    </row>
    <row r="616" spans="1:13" s="23" customFormat="1" x14ac:dyDescent="0.3">
      <c r="A616" s="27"/>
      <c r="B616" s="27"/>
      <c r="C616" s="31"/>
      <c r="D616" s="31"/>
      <c r="E616" s="30"/>
      <c r="F616" s="29"/>
      <c r="G616" s="29"/>
      <c r="H616" s="28"/>
      <c r="I616" s="29"/>
      <c r="J616" s="29"/>
      <c r="K616" s="29"/>
      <c r="L616" s="29"/>
      <c r="M616" s="29"/>
    </row>
    <row r="617" spans="1:13" s="23" customFormat="1" x14ac:dyDescent="0.3">
      <c r="A617" s="27"/>
      <c r="B617" s="27"/>
      <c r="C617" s="31"/>
      <c r="D617" s="31"/>
      <c r="E617" s="30"/>
      <c r="F617" s="29"/>
      <c r="G617" s="29"/>
      <c r="H617" s="28"/>
      <c r="I617" s="29"/>
      <c r="J617" s="29"/>
      <c r="K617" s="29"/>
      <c r="L617" s="29"/>
      <c r="M617" s="29"/>
    </row>
    <row r="618" spans="1:13" s="23" customFormat="1" x14ac:dyDescent="0.3">
      <c r="A618" s="27"/>
      <c r="B618" s="27"/>
      <c r="C618" s="31"/>
      <c r="D618" s="31"/>
      <c r="E618" s="30"/>
      <c r="F618" s="29"/>
      <c r="G618" s="29"/>
      <c r="H618" s="28"/>
      <c r="I618" s="29"/>
      <c r="J618" s="29"/>
      <c r="K618" s="29"/>
      <c r="L618" s="29"/>
      <c r="M618" s="29"/>
    </row>
    <row r="619" spans="1:13" s="23" customFormat="1" x14ac:dyDescent="0.3">
      <c r="A619" s="27"/>
      <c r="B619" s="27"/>
      <c r="C619" s="31"/>
      <c r="D619" s="31"/>
      <c r="E619" s="30"/>
      <c r="F619" s="29"/>
      <c r="G619" s="29"/>
      <c r="H619" s="28"/>
      <c r="I619" s="29"/>
      <c r="J619" s="29"/>
      <c r="K619" s="29"/>
      <c r="L619" s="29"/>
      <c r="M619" s="29"/>
    </row>
    <row r="620" spans="1:13" s="23" customFormat="1" x14ac:dyDescent="0.3">
      <c r="A620" s="27"/>
      <c r="B620" s="27"/>
      <c r="C620" s="31"/>
      <c r="D620" s="31"/>
      <c r="E620" s="30"/>
      <c r="F620" s="29"/>
      <c r="G620" s="29"/>
      <c r="H620" s="28"/>
      <c r="I620" s="29"/>
      <c r="J620" s="29"/>
      <c r="K620" s="29"/>
      <c r="L620" s="29"/>
      <c r="M620" s="29"/>
    </row>
    <row r="621" spans="1:13" s="23" customFormat="1" x14ac:dyDescent="0.3">
      <c r="A621" s="27"/>
      <c r="B621" s="27"/>
      <c r="C621" s="31"/>
      <c r="D621" s="31"/>
      <c r="E621" s="30"/>
      <c r="F621" s="29"/>
      <c r="G621" s="29"/>
      <c r="H621" s="28"/>
      <c r="I621" s="29"/>
      <c r="J621" s="29"/>
      <c r="K621" s="29"/>
      <c r="L621" s="29"/>
      <c r="M621" s="29"/>
    </row>
    <row r="622" spans="1:13" s="23" customFormat="1" x14ac:dyDescent="0.3">
      <c r="A622" s="27"/>
      <c r="B622" s="27"/>
      <c r="C622" s="31"/>
      <c r="D622" s="31"/>
      <c r="E622" s="30"/>
      <c r="F622" s="29"/>
      <c r="G622" s="29"/>
      <c r="H622" s="28"/>
      <c r="I622" s="29"/>
      <c r="J622" s="29"/>
      <c r="K622" s="29"/>
      <c r="L622" s="29"/>
      <c r="M622" s="29"/>
    </row>
    <row r="623" spans="1:13" s="23" customFormat="1" x14ac:dyDescent="0.3">
      <c r="A623" s="27"/>
      <c r="B623" s="27"/>
      <c r="C623" s="31"/>
      <c r="D623" s="31"/>
      <c r="E623" s="30"/>
      <c r="F623" s="29"/>
      <c r="G623" s="29"/>
      <c r="H623" s="28"/>
      <c r="I623" s="29"/>
      <c r="J623" s="29"/>
      <c r="K623" s="29"/>
      <c r="L623" s="29"/>
      <c r="M623" s="29"/>
    </row>
    <row r="624" spans="1:13" s="23" customFormat="1" x14ac:dyDescent="0.3">
      <c r="A624" s="27"/>
      <c r="B624" s="27"/>
      <c r="C624" s="31"/>
      <c r="D624" s="31"/>
      <c r="E624" s="30"/>
      <c r="F624" s="29"/>
      <c r="G624" s="29"/>
      <c r="H624" s="28"/>
      <c r="I624" s="29"/>
      <c r="J624" s="29"/>
      <c r="K624" s="29"/>
      <c r="L624" s="29"/>
      <c r="M624" s="29"/>
    </row>
    <row r="625" spans="1:13" s="23" customFormat="1" x14ac:dyDescent="0.3">
      <c r="A625" s="27"/>
      <c r="B625" s="27"/>
      <c r="C625" s="31"/>
      <c r="D625" s="31"/>
      <c r="E625" s="30"/>
      <c r="F625" s="29"/>
      <c r="G625" s="29"/>
      <c r="H625" s="28"/>
      <c r="I625" s="29"/>
      <c r="J625" s="29"/>
      <c r="K625" s="29"/>
      <c r="L625" s="29"/>
      <c r="M625" s="29"/>
    </row>
    <row r="626" spans="1:13" s="23" customFormat="1" x14ac:dyDescent="0.3">
      <c r="A626" s="27"/>
      <c r="B626" s="27"/>
      <c r="C626" s="31"/>
      <c r="D626" s="31"/>
      <c r="E626" s="30"/>
      <c r="F626" s="29"/>
      <c r="G626" s="29"/>
      <c r="H626" s="28"/>
      <c r="I626" s="29"/>
      <c r="J626" s="29"/>
      <c r="K626" s="29"/>
      <c r="L626" s="29"/>
      <c r="M626" s="29"/>
    </row>
    <row r="627" spans="1:13" s="23" customFormat="1" x14ac:dyDescent="0.3">
      <c r="A627" s="27"/>
      <c r="B627" s="27"/>
      <c r="C627" s="31"/>
      <c r="D627" s="31"/>
      <c r="E627" s="30"/>
      <c r="F627" s="29"/>
      <c r="G627" s="29"/>
      <c r="H627" s="28"/>
      <c r="I627" s="29"/>
      <c r="J627" s="29"/>
      <c r="K627" s="29"/>
      <c r="L627" s="29"/>
      <c r="M627" s="29"/>
    </row>
    <row r="628" spans="1:13" s="23" customFormat="1" x14ac:dyDescent="0.3">
      <c r="A628" s="27"/>
      <c r="B628" s="27"/>
      <c r="C628" s="31"/>
      <c r="D628" s="31"/>
      <c r="E628" s="30"/>
      <c r="F628" s="29"/>
      <c r="G628" s="29"/>
      <c r="H628" s="28"/>
      <c r="I628" s="29"/>
      <c r="J628" s="29"/>
      <c r="K628" s="29"/>
      <c r="L628" s="29"/>
      <c r="M628" s="29"/>
    </row>
    <row r="629" spans="1:13" s="23" customFormat="1" x14ac:dyDescent="0.3">
      <c r="A629" s="27"/>
      <c r="B629" s="27"/>
      <c r="C629" s="31"/>
      <c r="D629" s="31"/>
      <c r="E629" s="30"/>
      <c r="F629" s="29"/>
      <c r="G629" s="29"/>
      <c r="H629" s="28"/>
      <c r="I629" s="29"/>
      <c r="J629" s="29"/>
      <c r="K629" s="29"/>
      <c r="L629" s="29"/>
      <c r="M629" s="29"/>
    </row>
    <row r="630" spans="1:13" s="23" customFormat="1" x14ac:dyDescent="0.3">
      <c r="A630" s="27"/>
      <c r="B630" s="27"/>
      <c r="C630" s="31"/>
      <c r="D630" s="31"/>
      <c r="E630" s="30"/>
      <c r="F630" s="29"/>
      <c r="G630" s="29"/>
      <c r="H630" s="28"/>
      <c r="I630" s="29"/>
      <c r="J630" s="29"/>
      <c r="K630" s="29"/>
      <c r="L630" s="29"/>
      <c r="M630" s="29"/>
    </row>
    <row r="631" spans="1:13" s="23" customFormat="1" x14ac:dyDescent="0.3">
      <c r="A631" s="27"/>
      <c r="B631" s="27"/>
      <c r="C631" s="31"/>
      <c r="D631" s="31"/>
      <c r="E631" s="30"/>
      <c r="F631" s="29"/>
      <c r="G631" s="29"/>
      <c r="H631" s="28"/>
      <c r="I631" s="29"/>
      <c r="J631" s="29"/>
      <c r="K631" s="29"/>
      <c r="L631" s="29"/>
      <c r="M631" s="29"/>
    </row>
    <row r="632" spans="1:13" s="23" customFormat="1" x14ac:dyDescent="0.3">
      <c r="A632" s="27"/>
      <c r="B632" s="27"/>
      <c r="C632" s="31"/>
      <c r="D632" s="31"/>
      <c r="E632" s="30"/>
      <c r="F632" s="29"/>
      <c r="G632" s="29"/>
      <c r="H632" s="28"/>
      <c r="I632" s="29"/>
      <c r="J632" s="29"/>
      <c r="K632" s="29"/>
      <c r="L632" s="29"/>
      <c r="M632" s="29"/>
    </row>
    <row r="633" spans="1:13" s="23" customFormat="1" x14ac:dyDescent="0.3">
      <c r="A633" s="27"/>
      <c r="B633" s="27"/>
      <c r="C633" s="31"/>
      <c r="D633" s="31"/>
      <c r="E633" s="30"/>
      <c r="F633" s="29"/>
      <c r="G633" s="29"/>
      <c r="H633" s="28"/>
      <c r="I633" s="29"/>
      <c r="J633" s="29"/>
      <c r="K633" s="29"/>
      <c r="L633" s="29"/>
      <c r="M633" s="29"/>
    </row>
    <row r="634" spans="1:13" s="23" customFormat="1" x14ac:dyDescent="0.3">
      <c r="A634" s="27"/>
      <c r="B634" s="27"/>
      <c r="C634" s="31"/>
      <c r="D634" s="31"/>
      <c r="E634" s="30"/>
      <c r="F634" s="29"/>
      <c r="G634" s="29"/>
      <c r="H634" s="28"/>
      <c r="I634" s="29"/>
      <c r="J634" s="29"/>
      <c r="K634" s="29"/>
      <c r="L634" s="29"/>
      <c r="M634" s="29"/>
    </row>
    <row r="635" spans="1:13" s="23" customFormat="1" x14ac:dyDescent="0.3">
      <c r="A635" s="27"/>
      <c r="B635" s="27"/>
      <c r="C635" s="31"/>
      <c r="D635" s="31"/>
      <c r="E635" s="30"/>
      <c r="F635" s="29"/>
      <c r="G635" s="29"/>
      <c r="H635" s="28"/>
      <c r="I635" s="29"/>
      <c r="J635" s="29"/>
      <c r="K635" s="29"/>
      <c r="L635" s="29"/>
      <c r="M635" s="29"/>
    </row>
    <row r="636" spans="1:13" s="23" customFormat="1" x14ac:dyDescent="0.3">
      <c r="A636" s="27"/>
      <c r="B636" s="27"/>
      <c r="C636" s="31"/>
      <c r="D636" s="31"/>
      <c r="E636" s="30"/>
      <c r="F636" s="29"/>
      <c r="G636" s="29"/>
      <c r="H636" s="28"/>
      <c r="I636" s="29"/>
      <c r="J636" s="29"/>
      <c r="K636" s="29"/>
      <c r="L636" s="29"/>
      <c r="M636" s="29"/>
    </row>
    <row r="637" spans="1:13" s="23" customFormat="1" x14ac:dyDescent="0.3">
      <c r="A637" s="27"/>
      <c r="B637" s="27"/>
      <c r="C637" s="31"/>
      <c r="D637" s="31"/>
      <c r="E637" s="30"/>
      <c r="F637" s="29"/>
      <c r="G637" s="29"/>
      <c r="H637" s="28"/>
      <c r="I637" s="29"/>
      <c r="J637" s="29"/>
      <c r="K637" s="29"/>
      <c r="L637" s="29"/>
      <c r="M637" s="29"/>
    </row>
    <row r="638" spans="1:13" s="23" customFormat="1" x14ac:dyDescent="0.3">
      <c r="A638" s="27"/>
      <c r="B638" s="27"/>
      <c r="C638" s="31"/>
      <c r="D638" s="31"/>
      <c r="E638" s="30"/>
      <c r="F638" s="29"/>
      <c r="G638" s="29"/>
      <c r="H638" s="28"/>
      <c r="I638" s="29"/>
      <c r="J638" s="29"/>
      <c r="K638" s="29"/>
      <c r="L638" s="29"/>
      <c r="M638" s="29"/>
    </row>
    <row r="639" spans="1:13" s="23" customFormat="1" x14ac:dyDescent="0.3">
      <c r="A639" s="27"/>
      <c r="B639" s="27"/>
      <c r="C639" s="31"/>
      <c r="D639" s="31"/>
      <c r="E639" s="30"/>
      <c r="F639" s="29"/>
      <c r="G639" s="29"/>
      <c r="H639" s="28"/>
      <c r="I639" s="29"/>
      <c r="J639" s="29"/>
      <c r="K639" s="29"/>
      <c r="L639" s="29"/>
      <c r="M639" s="29"/>
    </row>
    <row r="640" spans="1:13" s="23" customFormat="1" x14ac:dyDescent="0.3">
      <c r="A640" s="27"/>
      <c r="B640" s="27"/>
      <c r="C640" s="31"/>
      <c r="D640" s="31"/>
      <c r="E640" s="30"/>
      <c r="F640" s="29"/>
      <c r="G640" s="29"/>
      <c r="H640" s="28"/>
      <c r="I640" s="29"/>
      <c r="J640" s="29"/>
      <c r="K640" s="29"/>
      <c r="L640" s="29"/>
      <c r="M640" s="29"/>
    </row>
    <row r="641" spans="1:13" s="23" customFormat="1" x14ac:dyDescent="0.3">
      <c r="A641" s="27"/>
      <c r="B641" s="27"/>
      <c r="C641" s="31"/>
      <c r="D641" s="31"/>
      <c r="E641" s="30"/>
      <c r="F641" s="29"/>
      <c r="G641" s="29"/>
      <c r="H641" s="28"/>
      <c r="I641" s="29"/>
      <c r="J641" s="29"/>
      <c r="K641" s="29"/>
      <c r="L641" s="29"/>
      <c r="M641" s="29"/>
    </row>
    <row r="642" spans="1:13" s="23" customFormat="1" x14ac:dyDescent="0.3">
      <c r="A642" s="27"/>
      <c r="B642" s="27"/>
      <c r="C642" s="31"/>
      <c r="D642" s="31"/>
      <c r="E642" s="30"/>
      <c r="F642" s="29"/>
      <c r="G642" s="29"/>
      <c r="H642" s="28"/>
      <c r="I642" s="29"/>
      <c r="J642" s="29"/>
      <c r="K642" s="29"/>
      <c r="L642" s="29"/>
      <c r="M642" s="29"/>
    </row>
    <row r="643" spans="1:13" s="23" customFormat="1" x14ac:dyDescent="0.3">
      <c r="A643" s="27"/>
      <c r="B643" s="27"/>
      <c r="C643" s="31"/>
      <c r="D643" s="31"/>
      <c r="E643" s="30"/>
      <c r="F643" s="29"/>
      <c r="G643" s="29"/>
      <c r="H643" s="28"/>
      <c r="I643" s="29"/>
      <c r="J643" s="29"/>
      <c r="K643" s="29"/>
      <c r="L643" s="29"/>
      <c r="M643" s="29"/>
    </row>
    <row r="644" spans="1:13" s="23" customFormat="1" x14ac:dyDescent="0.3">
      <c r="A644" s="27"/>
      <c r="B644" s="27"/>
      <c r="C644" s="31"/>
      <c r="D644" s="31"/>
      <c r="E644" s="30"/>
      <c r="F644" s="29"/>
      <c r="G644" s="29"/>
      <c r="H644" s="28"/>
      <c r="I644" s="29"/>
      <c r="J644" s="29"/>
      <c r="K644" s="29"/>
      <c r="L644" s="29"/>
      <c r="M644" s="29"/>
    </row>
    <row r="645" spans="1:13" s="23" customFormat="1" x14ac:dyDescent="0.3">
      <c r="A645" s="27"/>
      <c r="B645" s="27"/>
      <c r="C645" s="31"/>
      <c r="D645" s="31"/>
      <c r="E645" s="30"/>
      <c r="F645" s="29"/>
      <c r="G645" s="29"/>
      <c r="H645" s="28"/>
      <c r="I645" s="29"/>
      <c r="J645" s="29"/>
      <c r="K645" s="29"/>
      <c r="L645" s="29"/>
      <c r="M645" s="29"/>
    </row>
    <row r="646" spans="1:13" s="23" customFormat="1" x14ac:dyDescent="0.3">
      <c r="A646" s="27"/>
      <c r="B646" s="27"/>
      <c r="C646" s="31"/>
      <c r="D646" s="31"/>
      <c r="E646" s="30"/>
      <c r="F646" s="29"/>
      <c r="G646" s="29"/>
      <c r="H646" s="28"/>
      <c r="I646" s="29"/>
      <c r="J646" s="29"/>
      <c r="K646" s="29"/>
      <c r="L646" s="29"/>
      <c r="M646" s="29"/>
    </row>
    <row r="647" spans="1:13" s="23" customFormat="1" x14ac:dyDescent="0.3">
      <c r="A647" s="27"/>
      <c r="B647" s="27"/>
      <c r="C647" s="31"/>
      <c r="D647" s="31"/>
      <c r="E647" s="30"/>
      <c r="F647" s="29"/>
      <c r="G647" s="29"/>
      <c r="H647" s="28"/>
      <c r="I647" s="29"/>
      <c r="J647" s="29"/>
      <c r="K647" s="29"/>
      <c r="L647" s="29"/>
      <c r="M647" s="29"/>
    </row>
    <row r="648" spans="1:13" s="23" customFormat="1" x14ac:dyDescent="0.3">
      <c r="A648" s="27"/>
      <c r="B648" s="27"/>
      <c r="C648" s="31"/>
      <c r="D648" s="31"/>
      <c r="E648" s="30"/>
      <c r="F648" s="29"/>
      <c r="G648" s="29"/>
      <c r="H648" s="28"/>
      <c r="I648" s="29"/>
      <c r="J648" s="29"/>
      <c r="K648" s="29"/>
      <c r="L648" s="29"/>
      <c r="M648" s="29"/>
    </row>
    <row r="649" spans="1:13" s="23" customFormat="1" x14ac:dyDescent="0.3">
      <c r="A649" s="27"/>
      <c r="B649" s="27"/>
      <c r="C649" s="31"/>
      <c r="D649" s="31"/>
      <c r="E649" s="30"/>
      <c r="F649" s="29"/>
      <c r="G649" s="29"/>
      <c r="H649" s="28"/>
      <c r="I649" s="29"/>
      <c r="J649" s="29"/>
      <c r="K649" s="29"/>
      <c r="L649" s="29"/>
      <c r="M649" s="29"/>
    </row>
    <row r="650" spans="1:13" s="23" customFormat="1" x14ac:dyDescent="0.3">
      <c r="A650" s="27"/>
      <c r="B650" s="27"/>
      <c r="C650" s="31"/>
      <c r="D650" s="31"/>
      <c r="E650" s="30"/>
      <c r="F650" s="29"/>
      <c r="G650" s="29"/>
      <c r="H650" s="28"/>
      <c r="I650" s="29"/>
      <c r="J650" s="29"/>
      <c r="K650" s="29"/>
      <c r="L650" s="29"/>
      <c r="M650" s="29"/>
    </row>
    <row r="651" spans="1:13" s="23" customFormat="1" x14ac:dyDescent="0.3">
      <c r="A651" s="27"/>
      <c r="B651" s="27"/>
      <c r="C651" s="31"/>
      <c r="D651" s="31"/>
      <c r="E651" s="30"/>
      <c r="F651" s="29"/>
      <c r="G651" s="29"/>
      <c r="H651" s="28"/>
      <c r="I651" s="29"/>
      <c r="J651" s="29"/>
      <c r="K651" s="29"/>
      <c r="L651" s="29"/>
      <c r="M651" s="29"/>
    </row>
    <row r="652" spans="1:13" s="23" customFormat="1" x14ac:dyDescent="0.3">
      <c r="A652" s="27"/>
      <c r="B652" s="27"/>
      <c r="C652" s="31"/>
      <c r="D652" s="31"/>
      <c r="E652" s="30"/>
      <c r="F652" s="29"/>
      <c r="G652" s="29"/>
      <c r="H652" s="28"/>
      <c r="I652" s="29"/>
      <c r="J652" s="29"/>
      <c r="K652" s="29"/>
      <c r="L652" s="29"/>
      <c r="M652" s="29"/>
    </row>
    <row r="653" spans="1:13" s="23" customFormat="1" x14ac:dyDescent="0.3">
      <c r="A653" s="27"/>
      <c r="B653" s="27"/>
      <c r="C653" s="31"/>
      <c r="D653" s="31"/>
      <c r="E653" s="30"/>
      <c r="F653" s="29"/>
      <c r="G653" s="29"/>
      <c r="H653" s="28"/>
      <c r="I653" s="29"/>
      <c r="J653" s="29"/>
      <c r="K653" s="29"/>
      <c r="L653" s="29"/>
      <c r="M653" s="29"/>
    </row>
    <row r="654" spans="1:13" s="23" customFormat="1" x14ac:dyDescent="0.3">
      <c r="A654" s="27"/>
      <c r="B654" s="27"/>
      <c r="C654" s="31"/>
      <c r="D654" s="31"/>
      <c r="E654" s="30"/>
      <c r="F654" s="29"/>
      <c r="G654" s="29"/>
      <c r="H654" s="28"/>
      <c r="I654" s="29"/>
      <c r="J654" s="29"/>
      <c r="K654" s="29"/>
      <c r="L654" s="29"/>
      <c r="M654" s="29"/>
    </row>
    <row r="655" spans="1:13" s="23" customFormat="1" x14ac:dyDescent="0.3">
      <c r="A655" s="27"/>
      <c r="B655" s="27"/>
      <c r="C655" s="31"/>
      <c r="D655" s="31"/>
      <c r="E655" s="30"/>
      <c r="F655" s="29"/>
      <c r="G655" s="29"/>
      <c r="H655" s="28"/>
      <c r="I655" s="29"/>
      <c r="J655" s="29"/>
      <c r="K655" s="29"/>
      <c r="L655" s="29"/>
      <c r="M655" s="29"/>
    </row>
    <row r="656" spans="1:13" s="23" customFormat="1" x14ac:dyDescent="0.3">
      <c r="A656" s="27"/>
      <c r="B656" s="27"/>
      <c r="C656" s="31"/>
      <c r="D656" s="31"/>
      <c r="E656" s="30"/>
      <c r="F656" s="29"/>
      <c r="G656" s="29"/>
      <c r="H656" s="28"/>
      <c r="I656" s="29"/>
      <c r="J656" s="29"/>
      <c r="K656" s="29"/>
      <c r="L656" s="29"/>
      <c r="M656" s="29"/>
    </row>
    <row r="657" spans="1:13" s="23" customFormat="1" x14ac:dyDescent="0.3">
      <c r="A657" s="27"/>
      <c r="B657" s="27"/>
      <c r="C657" s="31"/>
      <c r="D657" s="31"/>
      <c r="E657" s="30"/>
      <c r="F657" s="29"/>
      <c r="G657" s="29"/>
      <c r="H657" s="28"/>
      <c r="I657" s="29"/>
      <c r="J657" s="29"/>
      <c r="K657" s="29"/>
      <c r="L657" s="29"/>
      <c r="M657" s="29"/>
    </row>
    <row r="658" spans="1:13" s="23" customFormat="1" x14ac:dyDescent="0.3">
      <c r="A658" s="27"/>
      <c r="B658" s="27"/>
      <c r="C658" s="31"/>
      <c r="D658" s="31"/>
      <c r="E658" s="30"/>
      <c r="F658" s="29"/>
      <c r="G658" s="29"/>
      <c r="H658" s="28"/>
      <c r="I658" s="29"/>
      <c r="J658" s="29"/>
      <c r="K658" s="29"/>
      <c r="L658" s="29"/>
      <c r="M658" s="29"/>
    </row>
    <row r="659" spans="1:13" s="23" customFormat="1" x14ac:dyDescent="0.3">
      <c r="A659" s="27"/>
      <c r="B659" s="27"/>
      <c r="C659" s="31"/>
      <c r="D659" s="31"/>
      <c r="E659" s="30"/>
      <c r="F659" s="29"/>
      <c r="G659" s="29"/>
      <c r="H659" s="28"/>
      <c r="I659" s="29"/>
      <c r="J659" s="29"/>
      <c r="K659" s="29"/>
      <c r="L659" s="29"/>
      <c r="M659" s="29"/>
    </row>
    <row r="660" spans="1:13" s="23" customFormat="1" x14ac:dyDescent="0.3">
      <c r="A660" s="27"/>
      <c r="B660" s="27"/>
      <c r="C660" s="31"/>
      <c r="D660" s="31"/>
      <c r="E660" s="30"/>
      <c r="F660" s="29"/>
      <c r="G660" s="29"/>
      <c r="H660" s="28"/>
      <c r="I660" s="29"/>
      <c r="J660" s="29"/>
      <c r="K660" s="29"/>
      <c r="L660" s="29"/>
      <c r="M660" s="29"/>
    </row>
    <row r="661" spans="1:13" s="23" customFormat="1" x14ac:dyDescent="0.3">
      <c r="A661" s="27"/>
      <c r="B661" s="27"/>
      <c r="C661" s="31"/>
      <c r="D661" s="31"/>
      <c r="E661" s="30"/>
      <c r="F661" s="29"/>
      <c r="G661" s="29"/>
      <c r="H661" s="28"/>
      <c r="I661" s="29"/>
      <c r="J661" s="29"/>
      <c r="K661" s="29"/>
      <c r="L661" s="29"/>
      <c r="M661" s="29"/>
    </row>
    <row r="662" spans="1:13" s="23" customFormat="1" x14ac:dyDescent="0.3">
      <c r="A662" s="27"/>
      <c r="B662" s="27"/>
      <c r="C662" s="31"/>
      <c r="D662" s="31"/>
      <c r="E662" s="30"/>
      <c r="F662" s="29"/>
      <c r="G662" s="29"/>
      <c r="H662" s="28"/>
      <c r="I662" s="29"/>
      <c r="J662" s="29"/>
      <c r="K662" s="29"/>
      <c r="L662" s="29"/>
      <c r="M662" s="29"/>
    </row>
    <row r="663" spans="1:13" s="23" customFormat="1" x14ac:dyDescent="0.3">
      <c r="A663" s="27"/>
      <c r="B663" s="27"/>
      <c r="C663" s="31"/>
      <c r="D663" s="31"/>
      <c r="E663" s="30"/>
      <c r="F663" s="29"/>
      <c r="G663" s="29"/>
      <c r="H663" s="28"/>
      <c r="I663" s="29"/>
      <c r="J663" s="29"/>
      <c r="K663" s="29"/>
      <c r="L663" s="29"/>
      <c r="M663" s="29"/>
    </row>
    <row r="664" spans="1:13" s="23" customFormat="1" x14ac:dyDescent="0.3">
      <c r="A664" s="27"/>
      <c r="B664" s="27"/>
      <c r="C664" s="31"/>
      <c r="D664" s="31"/>
      <c r="E664" s="30"/>
      <c r="F664" s="29"/>
      <c r="G664" s="29"/>
      <c r="H664" s="28"/>
      <c r="I664" s="29"/>
      <c r="J664" s="29"/>
      <c r="K664" s="29"/>
      <c r="L664" s="29"/>
      <c r="M664" s="29"/>
    </row>
    <row r="665" spans="1:13" s="23" customFormat="1" x14ac:dyDescent="0.3">
      <c r="A665" s="27"/>
      <c r="B665" s="27"/>
      <c r="C665" s="31"/>
      <c r="D665" s="31"/>
      <c r="E665" s="30"/>
      <c r="F665" s="29"/>
      <c r="G665" s="29"/>
      <c r="H665" s="28"/>
      <c r="I665" s="29"/>
      <c r="J665" s="29"/>
      <c r="K665" s="29"/>
      <c r="L665" s="29"/>
      <c r="M665" s="29"/>
    </row>
    <row r="666" spans="1:13" s="23" customFormat="1" x14ac:dyDescent="0.3">
      <c r="A666" s="27"/>
      <c r="B666" s="27"/>
      <c r="C666" s="31"/>
      <c r="D666" s="31"/>
      <c r="E666" s="30"/>
      <c r="F666" s="29"/>
      <c r="G666" s="29"/>
      <c r="H666" s="28"/>
      <c r="I666" s="29"/>
      <c r="J666" s="29"/>
      <c r="K666" s="29"/>
      <c r="L666" s="29"/>
      <c r="M666" s="29"/>
    </row>
    <row r="667" spans="1:13" s="23" customFormat="1" x14ac:dyDescent="0.3">
      <c r="A667" s="27"/>
      <c r="B667" s="27"/>
      <c r="C667" s="31"/>
      <c r="D667" s="31"/>
      <c r="E667" s="30"/>
      <c r="F667" s="29"/>
      <c r="G667" s="29"/>
      <c r="H667" s="28"/>
      <c r="I667" s="29"/>
      <c r="J667" s="29"/>
      <c r="K667" s="29"/>
      <c r="L667" s="29"/>
      <c r="M667" s="29"/>
    </row>
    <row r="668" spans="1:13" s="23" customFormat="1" x14ac:dyDescent="0.3">
      <c r="A668" s="27"/>
      <c r="B668" s="27"/>
      <c r="C668" s="31"/>
      <c r="D668" s="31"/>
      <c r="E668" s="30"/>
      <c r="F668" s="29"/>
      <c r="G668" s="29"/>
      <c r="H668" s="28"/>
      <c r="I668" s="29"/>
      <c r="J668" s="29"/>
      <c r="K668" s="29"/>
      <c r="L668" s="29"/>
      <c r="M668" s="29"/>
    </row>
    <row r="669" spans="1:13" s="23" customFormat="1" x14ac:dyDescent="0.3">
      <c r="A669" s="27"/>
      <c r="B669" s="27"/>
      <c r="C669" s="31"/>
      <c r="D669" s="31"/>
      <c r="E669" s="30"/>
      <c r="F669" s="29"/>
      <c r="G669" s="29"/>
      <c r="H669" s="28"/>
      <c r="I669" s="29"/>
      <c r="J669" s="29"/>
      <c r="K669" s="29"/>
      <c r="L669" s="29"/>
      <c r="M669" s="29"/>
    </row>
    <row r="670" spans="1:13" s="23" customFormat="1" x14ac:dyDescent="0.3">
      <c r="A670" s="27"/>
      <c r="B670" s="27"/>
      <c r="C670" s="31"/>
      <c r="D670" s="31"/>
      <c r="E670" s="30"/>
      <c r="F670" s="29"/>
      <c r="G670" s="29"/>
      <c r="H670" s="28"/>
      <c r="I670" s="29"/>
      <c r="J670" s="29"/>
      <c r="K670" s="29"/>
      <c r="L670" s="29"/>
      <c r="M670" s="29"/>
    </row>
    <row r="671" spans="1:13" s="23" customFormat="1" x14ac:dyDescent="0.3">
      <c r="A671" s="27"/>
      <c r="B671" s="27"/>
      <c r="C671" s="31"/>
      <c r="D671" s="31"/>
      <c r="E671" s="30"/>
      <c r="F671" s="29"/>
      <c r="G671" s="29"/>
      <c r="H671" s="28"/>
      <c r="I671" s="29"/>
      <c r="J671" s="29"/>
      <c r="K671" s="29"/>
      <c r="L671" s="29"/>
      <c r="M671" s="29"/>
    </row>
    <row r="672" spans="1:13" s="23" customFormat="1" x14ac:dyDescent="0.3">
      <c r="A672" s="27"/>
      <c r="B672" s="27"/>
      <c r="C672" s="31"/>
      <c r="D672" s="31"/>
      <c r="E672" s="30"/>
      <c r="F672" s="29"/>
      <c r="G672" s="29"/>
      <c r="H672" s="28"/>
      <c r="I672" s="29"/>
      <c r="J672" s="29"/>
      <c r="K672" s="29"/>
      <c r="L672" s="29"/>
      <c r="M672" s="29"/>
    </row>
    <row r="673" spans="1:13" s="23" customFormat="1" x14ac:dyDescent="0.3">
      <c r="A673" s="27"/>
      <c r="B673" s="27"/>
      <c r="C673" s="31"/>
      <c r="D673" s="31"/>
      <c r="E673" s="30"/>
      <c r="F673" s="29"/>
      <c r="G673" s="29"/>
      <c r="H673" s="28"/>
      <c r="I673" s="29"/>
      <c r="J673" s="29"/>
      <c r="K673" s="29"/>
      <c r="L673" s="29"/>
      <c r="M673" s="29"/>
    </row>
    <row r="674" spans="1:13" s="23" customFormat="1" x14ac:dyDescent="0.3">
      <c r="A674" s="27"/>
      <c r="B674" s="27"/>
      <c r="C674" s="31"/>
      <c r="D674" s="31"/>
      <c r="E674" s="30"/>
      <c r="F674" s="29"/>
      <c r="G674" s="29"/>
      <c r="H674" s="28"/>
      <c r="I674" s="29"/>
      <c r="J674" s="29"/>
      <c r="K674" s="29"/>
      <c r="L674" s="29"/>
      <c r="M674" s="29"/>
    </row>
    <row r="675" spans="1:13" s="23" customFormat="1" x14ac:dyDescent="0.3">
      <c r="A675" s="27"/>
      <c r="B675" s="27"/>
      <c r="C675" s="31"/>
      <c r="D675" s="31"/>
      <c r="E675" s="30"/>
      <c r="F675" s="29"/>
      <c r="G675" s="29"/>
      <c r="H675" s="28"/>
      <c r="I675" s="29"/>
      <c r="J675" s="29"/>
      <c r="K675" s="29"/>
      <c r="L675" s="29"/>
      <c r="M675" s="29"/>
    </row>
    <row r="676" spans="1:13" s="23" customFormat="1" x14ac:dyDescent="0.3">
      <c r="A676" s="27"/>
      <c r="B676" s="27"/>
      <c r="C676" s="31"/>
      <c r="D676" s="31"/>
      <c r="E676" s="30"/>
      <c r="F676" s="29"/>
      <c r="G676" s="29"/>
      <c r="H676" s="28"/>
      <c r="I676" s="29"/>
      <c r="J676" s="29"/>
      <c r="K676" s="29"/>
      <c r="L676" s="29"/>
      <c r="M676" s="29"/>
    </row>
    <row r="677" spans="1:13" s="23" customFormat="1" x14ac:dyDescent="0.3">
      <c r="A677" s="27"/>
      <c r="B677" s="27"/>
      <c r="C677" s="31"/>
      <c r="D677" s="31"/>
      <c r="E677" s="30"/>
      <c r="F677" s="29"/>
      <c r="G677" s="29"/>
      <c r="H677" s="28"/>
      <c r="I677" s="29"/>
      <c r="J677" s="29"/>
      <c r="K677" s="29"/>
      <c r="L677" s="29"/>
      <c r="M677" s="29"/>
    </row>
    <row r="678" spans="1:13" s="23" customFormat="1" x14ac:dyDescent="0.3">
      <c r="A678" s="27"/>
      <c r="B678" s="27"/>
      <c r="C678" s="31"/>
      <c r="D678" s="31"/>
      <c r="E678" s="30"/>
      <c r="F678" s="29"/>
      <c r="G678" s="29"/>
      <c r="H678" s="28"/>
      <c r="I678" s="29"/>
      <c r="J678" s="29"/>
      <c r="K678" s="29"/>
      <c r="L678" s="29"/>
      <c r="M678" s="29"/>
    </row>
    <row r="679" spans="1:13" s="23" customFormat="1" x14ac:dyDescent="0.3">
      <c r="A679" s="27"/>
      <c r="B679" s="27"/>
      <c r="C679" s="31"/>
      <c r="D679" s="31"/>
      <c r="E679" s="30"/>
      <c r="F679" s="29"/>
      <c r="G679" s="29"/>
      <c r="H679" s="28"/>
      <c r="I679" s="29"/>
      <c r="J679" s="29"/>
      <c r="K679" s="29"/>
      <c r="L679" s="29"/>
      <c r="M679" s="29"/>
    </row>
    <row r="680" spans="1:13" s="23" customFormat="1" x14ac:dyDescent="0.3">
      <c r="A680" s="27"/>
      <c r="B680" s="27"/>
      <c r="C680" s="31"/>
      <c r="D680" s="31"/>
      <c r="E680" s="30"/>
      <c r="F680" s="29"/>
      <c r="G680" s="29"/>
      <c r="H680" s="28"/>
      <c r="I680" s="29"/>
      <c r="J680" s="29"/>
      <c r="K680" s="29"/>
      <c r="L680" s="29"/>
      <c r="M680" s="29"/>
    </row>
    <row r="681" spans="1:13" s="23" customFormat="1" x14ac:dyDescent="0.3">
      <c r="A681" s="27"/>
      <c r="B681" s="27"/>
      <c r="C681" s="31"/>
      <c r="D681" s="31"/>
      <c r="E681" s="30"/>
      <c r="F681" s="29"/>
      <c r="G681" s="29"/>
      <c r="H681" s="28"/>
      <c r="I681" s="29"/>
      <c r="J681" s="29"/>
      <c r="K681" s="29"/>
      <c r="L681" s="29"/>
      <c r="M681" s="29"/>
    </row>
    <row r="682" spans="1:13" s="23" customFormat="1" x14ac:dyDescent="0.3">
      <c r="A682" s="27"/>
      <c r="B682" s="27"/>
      <c r="C682" s="31"/>
      <c r="D682" s="31"/>
      <c r="E682" s="30"/>
      <c r="F682" s="29"/>
      <c r="G682" s="29"/>
      <c r="H682" s="28"/>
      <c r="I682" s="29"/>
      <c r="J682" s="29"/>
      <c r="K682" s="29"/>
      <c r="L682" s="29"/>
      <c r="M682" s="29"/>
    </row>
    <row r="683" spans="1:13" s="23" customFormat="1" x14ac:dyDescent="0.3">
      <c r="A683" s="27"/>
      <c r="B683" s="27"/>
      <c r="C683" s="31"/>
      <c r="D683" s="31"/>
      <c r="E683" s="30"/>
      <c r="F683" s="29"/>
      <c r="G683" s="29"/>
      <c r="H683" s="28"/>
      <c r="I683" s="29"/>
      <c r="J683" s="29"/>
      <c r="K683" s="29"/>
      <c r="L683" s="29"/>
      <c r="M683" s="29"/>
    </row>
    <row r="684" spans="1:13" s="23" customFormat="1" x14ac:dyDescent="0.3">
      <c r="A684" s="27"/>
      <c r="B684" s="27"/>
      <c r="C684" s="31"/>
      <c r="D684" s="31"/>
      <c r="E684" s="30"/>
      <c r="F684" s="29"/>
      <c r="G684" s="29"/>
      <c r="H684" s="28"/>
      <c r="I684" s="29"/>
      <c r="J684" s="29"/>
      <c r="K684" s="29"/>
      <c r="L684" s="29"/>
      <c r="M684" s="29"/>
    </row>
    <row r="685" spans="1:13" s="23" customFormat="1" x14ac:dyDescent="0.3">
      <c r="A685" s="27"/>
      <c r="B685" s="27"/>
      <c r="C685" s="31"/>
      <c r="D685" s="31"/>
      <c r="E685" s="30"/>
      <c r="F685" s="29"/>
      <c r="G685" s="29"/>
      <c r="H685" s="28"/>
      <c r="I685" s="29"/>
      <c r="J685" s="29"/>
      <c r="K685" s="29"/>
      <c r="L685" s="29"/>
      <c r="M685" s="29"/>
    </row>
    <row r="686" spans="1:13" s="23" customFormat="1" x14ac:dyDescent="0.3">
      <c r="A686" s="27"/>
      <c r="B686" s="27"/>
      <c r="C686" s="31"/>
      <c r="D686" s="31"/>
      <c r="E686" s="30"/>
      <c r="F686" s="29"/>
      <c r="G686" s="29"/>
      <c r="H686" s="28"/>
      <c r="I686" s="29"/>
      <c r="J686" s="29"/>
      <c r="K686" s="29"/>
      <c r="L686" s="29"/>
      <c r="M686" s="29"/>
    </row>
    <row r="687" spans="1:13" s="23" customFormat="1" x14ac:dyDescent="0.3">
      <c r="A687" s="27"/>
      <c r="B687" s="27"/>
      <c r="C687" s="31"/>
      <c r="D687" s="31"/>
      <c r="E687" s="30"/>
      <c r="F687" s="29"/>
      <c r="G687" s="29"/>
      <c r="H687" s="28"/>
      <c r="I687" s="29"/>
      <c r="J687" s="29"/>
      <c r="K687" s="29"/>
      <c r="L687" s="29"/>
      <c r="M687" s="29"/>
    </row>
    <row r="688" spans="1:13" s="23" customFormat="1" x14ac:dyDescent="0.3">
      <c r="A688" s="27"/>
      <c r="B688" s="27"/>
      <c r="C688" s="31"/>
      <c r="D688" s="31"/>
      <c r="E688" s="30"/>
      <c r="F688" s="29"/>
      <c r="G688" s="29"/>
      <c r="H688" s="28"/>
      <c r="I688" s="29"/>
      <c r="J688" s="29"/>
      <c r="K688" s="29"/>
      <c r="L688" s="29"/>
      <c r="M688" s="29"/>
    </row>
    <row r="689" spans="1:13" s="23" customFormat="1" x14ac:dyDescent="0.3">
      <c r="A689" s="27"/>
      <c r="B689" s="27"/>
      <c r="C689" s="31"/>
      <c r="D689" s="31"/>
      <c r="E689" s="30"/>
      <c r="F689" s="29"/>
      <c r="G689" s="29"/>
      <c r="H689" s="28"/>
      <c r="I689" s="29"/>
      <c r="J689" s="29"/>
      <c r="K689" s="29"/>
      <c r="L689" s="29"/>
      <c r="M689" s="29"/>
    </row>
    <row r="690" spans="1:13" s="23" customFormat="1" x14ac:dyDescent="0.3">
      <c r="A690" s="27"/>
      <c r="B690" s="27"/>
      <c r="C690" s="31"/>
      <c r="D690" s="31"/>
      <c r="E690" s="30"/>
      <c r="F690" s="29"/>
      <c r="G690" s="29"/>
      <c r="H690" s="28"/>
      <c r="I690" s="29"/>
      <c r="J690" s="29"/>
      <c r="K690" s="29"/>
      <c r="L690" s="29"/>
      <c r="M690" s="29"/>
    </row>
    <row r="691" spans="1:13" s="23" customFormat="1" x14ac:dyDescent="0.3">
      <c r="A691" s="27"/>
      <c r="B691" s="27"/>
      <c r="C691" s="31"/>
      <c r="D691" s="31"/>
      <c r="E691" s="30"/>
      <c r="F691" s="29"/>
      <c r="G691" s="29"/>
      <c r="H691" s="28"/>
      <c r="I691" s="29"/>
      <c r="J691" s="29"/>
      <c r="K691" s="29"/>
      <c r="L691" s="29"/>
      <c r="M691" s="29"/>
    </row>
    <row r="692" spans="1:13" s="23" customFormat="1" x14ac:dyDescent="0.3">
      <c r="A692" s="27"/>
      <c r="B692" s="27"/>
      <c r="C692" s="31"/>
      <c r="D692" s="31"/>
      <c r="E692" s="30"/>
      <c r="F692" s="29"/>
      <c r="G692" s="29"/>
      <c r="H692" s="28"/>
      <c r="I692" s="29"/>
      <c r="J692" s="29"/>
      <c r="K692" s="29"/>
      <c r="L692" s="29"/>
      <c r="M692" s="29"/>
    </row>
    <row r="693" spans="1:13" s="23" customFormat="1" x14ac:dyDescent="0.3">
      <c r="A693" s="27"/>
      <c r="B693" s="27"/>
      <c r="C693" s="31"/>
      <c r="D693" s="31"/>
      <c r="E693" s="30"/>
      <c r="F693" s="29"/>
      <c r="G693" s="29"/>
      <c r="H693" s="28"/>
      <c r="I693" s="29"/>
      <c r="J693" s="29"/>
      <c r="K693" s="29"/>
      <c r="L693" s="29"/>
      <c r="M693" s="29"/>
    </row>
    <row r="694" spans="1:13" s="23" customFormat="1" x14ac:dyDescent="0.3">
      <c r="A694" s="27"/>
      <c r="B694" s="27"/>
      <c r="C694" s="31"/>
      <c r="D694" s="31"/>
      <c r="E694" s="30"/>
      <c r="F694" s="29"/>
      <c r="G694" s="29"/>
      <c r="H694" s="28"/>
      <c r="I694" s="29"/>
      <c r="J694" s="29"/>
      <c r="K694" s="29"/>
      <c r="L694" s="29"/>
      <c r="M694" s="29"/>
    </row>
    <row r="695" spans="1:13" s="23" customFormat="1" x14ac:dyDescent="0.3">
      <c r="A695" s="27"/>
      <c r="B695" s="27"/>
      <c r="C695" s="31"/>
      <c r="D695" s="31"/>
      <c r="E695" s="30"/>
      <c r="F695" s="29"/>
      <c r="G695" s="29"/>
      <c r="H695" s="28"/>
      <c r="I695" s="29"/>
      <c r="J695" s="29"/>
      <c r="K695" s="29"/>
      <c r="L695" s="29"/>
      <c r="M695" s="29"/>
    </row>
    <row r="696" spans="1:13" s="23" customFormat="1" x14ac:dyDescent="0.3">
      <c r="A696" s="27"/>
      <c r="B696" s="27"/>
      <c r="C696" s="31"/>
      <c r="D696" s="31"/>
      <c r="E696" s="30"/>
      <c r="F696" s="29"/>
      <c r="G696" s="29"/>
      <c r="H696" s="28"/>
      <c r="I696" s="29"/>
      <c r="J696" s="29"/>
      <c r="K696" s="29"/>
      <c r="L696" s="29"/>
      <c r="M696" s="29"/>
    </row>
    <row r="697" spans="1:13" s="23" customFormat="1" x14ac:dyDescent="0.3">
      <c r="A697" s="27"/>
      <c r="B697" s="27"/>
      <c r="C697" s="31"/>
      <c r="D697" s="31"/>
      <c r="E697" s="30"/>
      <c r="F697" s="29"/>
      <c r="G697" s="29"/>
      <c r="H697" s="28"/>
      <c r="I697" s="29"/>
      <c r="J697" s="29"/>
      <c r="K697" s="29"/>
      <c r="L697" s="29"/>
      <c r="M697" s="29"/>
    </row>
    <row r="698" spans="1:13" s="23" customFormat="1" x14ac:dyDescent="0.3">
      <c r="A698" s="27"/>
      <c r="B698" s="27"/>
      <c r="C698" s="31"/>
      <c r="D698" s="31"/>
      <c r="E698" s="30"/>
      <c r="F698" s="29"/>
      <c r="G698" s="29"/>
      <c r="H698" s="28"/>
      <c r="I698" s="29"/>
      <c r="J698" s="29"/>
      <c r="K698" s="29"/>
      <c r="L698" s="29"/>
      <c r="M698" s="29"/>
    </row>
    <row r="699" spans="1:13" s="23" customFormat="1" x14ac:dyDescent="0.3">
      <c r="A699" s="27"/>
      <c r="B699" s="27"/>
      <c r="C699" s="31"/>
      <c r="D699" s="31"/>
      <c r="E699" s="30"/>
      <c r="F699" s="29"/>
      <c r="G699" s="29"/>
      <c r="H699" s="28"/>
      <c r="I699" s="29"/>
      <c r="J699" s="29"/>
      <c r="K699" s="29"/>
      <c r="L699" s="29"/>
      <c r="M699" s="29"/>
    </row>
    <row r="700" spans="1:13" s="23" customFormat="1" x14ac:dyDescent="0.3">
      <c r="A700" s="27"/>
      <c r="B700" s="27"/>
      <c r="C700" s="31"/>
      <c r="D700" s="31"/>
      <c r="E700" s="30"/>
      <c r="F700" s="29"/>
      <c r="G700" s="29"/>
      <c r="H700" s="28"/>
      <c r="I700" s="29"/>
      <c r="J700" s="29"/>
      <c r="K700" s="29"/>
      <c r="L700" s="29"/>
      <c r="M700" s="29"/>
    </row>
    <row r="701" spans="1:13" s="23" customFormat="1" x14ac:dyDescent="0.3">
      <c r="A701" s="27"/>
      <c r="B701" s="27"/>
      <c r="C701" s="31"/>
      <c r="D701" s="31"/>
      <c r="E701" s="30"/>
      <c r="F701" s="29"/>
      <c r="G701" s="29"/>
      <c r="H701" s="28"/>
      <c r="I701" s="29"/>
      <c r="J701" s="29"/>
      <c r="K701" s="29"/>
      <c r="L701" s="29"/>
      <c r="M701" s="29"/>
    </row>
    <row r="702" spans="1:13" s="23" customFormat="1" x14ac:dyDescent="0.3">
      <c r="A702" s="27"/>
      <c r="B702" s="27"/>
      <c r="C702" s="31"/>
      <c r="D702" s="31"/>
      <c r="E702" s="30"/>
      <c r="F702" s="29"/>
      <c r="G702" s="29"/>
      <c r="H702" s="28"/>
      <c r="I702" s="29"/>
      <c r="J702" s="29"/>
      <c r="K702" s="29"/>
      <c r="L702" s="29"/>
      <c r="M702" s="29"/>
    </row>
    <row r="703" spans="1:13" s="23" customFormat="1" x14ac:dyDescent="0.3">
      <c r="A703" s="27"/>
      <c r="B703" s="27"/>
      <c r="C703" s="31"/>
      <c r="D703" s="31"/>
      <c r="E703" s="30"/>
      <c r="F703" s="29"/>
      <c r="G703" s="29"/>
      <c r="H703" s="28"/>
      <c r="I703" s="29"/>
      <c r="J703" s="29"/>
      <c r="K703" s="29"/>
      <c r="L703" s="29"/>
      <c r="M703" s="29"/>
    </row>
    <row r="704" spans="1:13" s="23" customFormat="1" x14ac:dyDescent="0.3">
      <c r="A704" s="27"/>
      <c r="B704" s="27"/>
      <c r="C704" s="31"/>
      <c r="D704" s="31"/>
      <c r="E704" s="30"/>
      <c r="F704" s="29"/>
      <c r="G704" s="29"/>
      <c r="H704" s="28"/>
      <c r="I704" s="29"/>
      <c r="J704" s="29"/>
      <c r="K704" s="29"/>
      <c r="L704" s="29"/>
      <c r="M704" s="29"/>
    </row>
    <row r="705" spans="1:13" s="23" customFormat="1" x14ac:dyDescent="0.3">
      <c r="A705" s="27"/>
      <c r="B705" s="27"/>
      <c r="C705" s="31"/>
      <c r="D705" s="31"/>
      <c r="E705" s="30"/>
      <c r="F705" s="29"/>
      <c r="G705" s="29"/>
      <c r="H705" s="28"/>
      <c r="I705" s="29"/>
      <c r="J705" s="29"/>
      <c r="K705" s="29"/>
      <c r="L705" s="29"/>
      <c r="M705" s="29"/>
    </row>
    <row r="706" spans="1:13" s="23" customFormat="1" x14ac:dyDescent="0.3">
      <c r="A706" s="27"/>
      <c r="B706" s="27"/>
      <c r="C706" s="31"/>
      <c r="D706" s="31"/>
      <c r="E706" s="30"/>
      <c r="F706" s="29"/>
      <c r="G706" s="29"/>
      <c r="H706" s="28"/>
      <c r="I706" s="29"/>
      <c r="J706" s="29"/>
      <c r="K706" s="29"/>
      <c r="L706" s="29"/>
      <c r="M706" s="29"/>
    </row>
    <row r="707" spans="1:13" s="23" customFormat="1" x14ac:dyDescent="0.3">
      <c r="A707" s="27"/>
      <c r="B707" s="27"/>
      <c r="C707" s="31"/>
      <c r="D707" s="31"/>
      <c r="E707" s="30"/>
      <c r="F707" s="29"/>
      <c r="G707" s="29"/>
      <c r="H707" s="28"/>
      <c r="I707" s="29"/>
      <c r="J707" s="29"/>
      <c r="K707" s="29"/>
      <c r="L707" s="29"/>
      <c r="M707" s="29"/>
    </row>
    <row r="708" spans="1:13" s="23" customFormat="1" x14ac:dyDescent="0.3">
      <c r="A708" s="27"/>
      <c r="B708" s="27"/>
      <c r="C708" s="31"/>
      <c r="D708" s="31"/>
      <c r="E708" s="30"/>
      <c r="F708" s="29"/>
      <c r="G708" s="29"/>
      <c r="H708" s="28"/>
      <c r="I708" s="29"/>
      <c r="J708" s="29"/>
      <c r="K708" s="29"/>
      <c r="L708" s="29"/>
      <c r="M708" s="29"/>
    </row>
    <row r="709" spans="1:13" s="23" customFormat="1" x14ac:dyDescent="0.3">
      <c r="A709" s="27"/>
      <c r="B709" s="27"/>
      <c r="C709" s="31"/>
      <c r="D709" s="31"/>
      <c r="E709" s="30"/>
      <c r="F709" s="29"/>
      <c r="G709" s="29"/>
      <c r="H709" s="28"/>
      <c r="I709" s="29"/>
      <c r="J709" s="29"/>
      <c r="K709" s="29"/>
      <c r="L709" s="29"/>
      <c r="M709" s="29"/>
    </row>
    <row r="710" spans="1:13" s="23" customFormat="1" x14ac:dyDescent="0.3">
      <c r="A710" s="27"/>
      <c r="B710" s="27"/>
      <c r="C710" s="31"/>
      <c r="D710" s="31"/>
      <c r="E710" s="30"/>
      <c r="F710" s="29"/>
      <c r="G710" s="29"/>
      <c r="H710" s="28"/>
      <c r="I710" s="29"/>
      <c r="J710" s="29"/>
      <c r="K710" s="29"/>
      <c r="L710" s="29"/>
      <c r="M710" s="29"/>
    </row>
    <row r="711" spans="1:13" s="23" customFormat="1" x14ac:dyDescent="0.3">
      <c r="A711" s="27"/>
      <c r="B711" s="27"/>
      <c r="C711" s="31"/>
      <c r="D711" s="31"/>
      <c r="E711" s="30"/>
      <c r="F711" s="29"/>
      <c r="G711" s="29"/>
      <c r="H711" s="28"/>
      <c r="I711" s="29"/>
      <c r="J711" s="29"/>
      <c r="K711" s="29"/>
      <c r="L711" s="29"/>
      <c r="M711" s="29"/>
    </row>
    <row r="712" spans="1:13" s="23" customFormat="1" x14ac:dyDescent="0.3">
      <c r="A712" s="27"/>
      <c r="B712" s="27"/>
      <c r="C712" s="31"/>
      <c r="D712" s="31"/>
      <c r="E712" s="30"/>
      <c r="F712" s="29"/>
      <c r="G712" s="29"/>
      <c r="H712" s="28"/>
      <c r="I712" s="29"/>
      <c r="J712" s="29"/>
      <c r="K712" s="29"/>
      <c r="L712" s="29"/>
      <c r="M712" s="29"/>
    </row>
    <row r="713" spans="1:13" s="23" customFormat="1" x14ac:dyDescent="0.3">
      <c r="A713" s="27"/>
      <c r="B713" s="27"/>
      <c r="C713" s="31"/>
      <c r="D713" s="31"/>
      <c r="E713" s="30"/>
      <c r="F713" s="29"/>
      <c r="G713" s="29"/>
      <c r="H713" s="28"/>
      <c r="I713" s="29"/>
      <c r="J713" s="29"/>
      <c r="K713" s="29"/>
      <c r="L713" s="29"/>
      <c r="M713" s="29"/>
    </row>
    <row r="714" spans="1:13" s="23" customFormat="1" x14ac:dyDescent="0.3">
      <c r="A714" s="27"/>
      <c r="B714" s="27"/>
      <c r="C714" s="31"/>
      <c r="D714" s="31"/>
      <c r="E714" s="30"/>
      <c r="F714" s="29"/>
      <c r="G714" s="29"/>
      <c r="H714" s="28"/>
      <c r="I714" s="29"/>
      <c r="J714" s="29"/>
      <c r="K714" s="29"/>
      <c r="L714" s="29"/>
      <c r="M714" s="29"/>
    </row>
    <row r="715" spans="1:13" s="23" customFormat="1" x14ac:dyDescent="0.3">
      <c r="A715" s="27"/>
      <c r="B715" s="27"/>
      <c r="C715" s="31"/>
      <c r="D715" s="31"/>
      <c r="E715" s="30"/>
      <c r="F715" s="29"/>
      <c r="G715" s="29"/>
      <c r="H715" s="28"/>
      <c r="I715" s="29"/>
      <c r="J715" s="29"/>
      <c r="K715" s="29"/>
      <c r="L715" s="29"/>
      <c r="M715" s="29"/>
    </row>
    <row r="716" spans="1:13" s="23" customFormat="1" x14ac:dyDescent="0.3">
      <c r="A716" s="27"/>
      <c r="B716" s="27"/>
      <c r="C716" s="31"/>
      <c r="D716" s="31"/>
      <c r="E716" s="30"/>
      <c r="F716" s="29"/>
      <c r="G716" s="29"/>
      <c r="H716" s="28"/>
      <c r="I716" s="29"/>
      <c r="J716" s="29"/>
      <c r="K716" s="29"/>
      <c r="L716" s="29"/>
      <c r="M716" s="29"/>
    </row>
    <row r="717" spans="1:13" s="23" customFormat="1" x14ac:dyDescent="0.3">
      <c r="A717" s="27"/>
      <c r="B717" s="27"/>
      <c r="C717" s="31"/>
      <c r="D717" s="31"/>
      <c r="E717" s="30"/>
      <c r="F717" s="29"/>
      <c r="G717" s="29"/>
      <c r="H717" s="28"/>
      <c r="I717" s="29"/>
      <c r="J717" s="29"/>
      <c r="K717" s="29"/>
      <c r="L717" s="29"/>
      <c r="M717" s="29"/>
    </row>
    <row r="718" spans="1:13" s="23" customFormat="1" x14ac:dyDescent="0.3">
      <c r="A718" s="27"/>
      <c r="B718" s="27"/>
      <c r="C718" s="31"/>
      <c r="D718" s="31"/>
      <c r="E718" s="30"/>
      <c r="F718" s="29"/>
      <c r="G718" s="29"/>
      <c r="H718" s="28"/>
      <c r="I718" s="29"/>
      <c r="J718" s="29"/>
      <c r="K718" s="29"/>
      <c r="L718" s="29"/>
      <c r="M718" s="29"/>
    </row>
    <row r="719" spans="1:13" s="23" customFormat="1" x14ac:dyDescent="0.3">
      <c r="A719" s="27"/>
      <c r="B719" s="27"/>
      <c r="C719" s="31"/>
      <c r="D719" s="31"/>
      <c r="E719" s="30"/>
      <c r="F719" s="29"/>
      <c r="G719" s="29"/>
      <c r="H719" s="28"/>
      <c r="I719" s="29"/>
      <c r="J719" s="29"/>
      <c r="K719" s="29"/>
      <c r="L719" s="29"/>
      <c r="M719" s="29"/>
    </row>
    <row r="720" spans="1:13" s="23" customFormat="1" x14ac:dyDescent="0.3">
      <c r="A720" s="27"/>
      <c r="B720" s="27"/>
      <c r="C720" s="31"/>
      <c r="D720" s="31"/>
      <c r="E720" s="30"/>
      <c r="F720" s="29"/>
      <c r="G720" s="29"/>
      <c r="H720" s="28"/>
      <c r="I720" s="29"/>
      <c r="J720" s="29"/>
      <c r="K720" s="29"/>
      <c r="L720" s="29"/>
      <c r="M720" s="29"/>
    </row>
    <row r="721" spans="1:13" s="23" customFormat="1" x14ac:dyDescent="0.3">
      <c r="A721" s="27"/>
      <c r="B721" s="27"/>
      <c r="C721" s="31"/>
      <c r="D721" s="31"/>
      <c r="E721" s="30"/>
      <c r="F721" s="29"/>
      <c r="G721" s="29"/>
      <c r="H721" s="28"/>
      <c r="I721" s="29"/>
      <c r="J721" s="29"/>
      <c r="K721" s="29"/>
      <c r="L721" s="29"/>
      <c r="M721" s="29"/>
    </row>
    <row r="722" spans="1:13" s="23" customFormat="1" x14ac:dyDescent="0.3">
      <c r="A722" s="27"/>
      <c r="B722" s="27"/>
      <c r="C722" s="31"/>
      <c r="D722" s="31"/>
      <c r="E722" s="30"/>
      <c r="F722" s="29"/>
      <c r="G722" s="29"/>
      <c r="H722" s="28"/>
      <c r="I722" s="29"/>
      <c r="J722" s="29"/>
      <c r="K722" s="29"/>
      <c r="L722" s="29"/>
      <c r="M722" s="29"/>
    </row>
    <row r="723" spans="1:13" s="23" customFormat="1" x14ac:dyDescent="0.3">
      <c r="A723" s="27"/>
      <c r="B723" s="27"/>
      <c r="C723" s="31"/>
      <c r="D723" s="31"/>
      <c r="E723" s="30"/>
      <c r="F723" s="29"/>
      <c r="G723" s="29"/>
      <c r="H723" s="28"/>
      <c r="I723" s="29"/>
      <c r="J723" s="29"/>
      <c r="K723" s="29"/>
      <c r="L723" s="29"/>
      <c r="M723" s="29"/>
    </row>
    <row r="724" spans="1:13" s="23" customFormat="1" x14ac:dyDescent="0.3">
      <c r="A724" s="27"/>
      <c r="B724" s="27"/>
      <c r="C724" s="31"/>
      <c r="D724" s="31"/>
      <c r="E724" s="30"/>
      <c r="F724" s="29"/>
      <c r="G724" s="29"/>
      <c r="H724" s="28"/>
      <c r="I724" s="29"/>
      <c r="J724" s="29"/>
      <c r="K724" s="29"/>
      <c r="L724" s="29"/>
      <c r="M724" s="29"/>
    </row>
    <row r="725" spans="1:13" s="23" customFormat="1" x14ac:dyDescent="0.3">
      <c r="A725" s="27"/>
      <c r="B725" s="27"/>
      <c r="C725" s="31"/>
      <c r="D725" s="31"/>
      <c r="E725" s="30"/>
      <c r="F725" s="29"/>
      <c r="G725" s="29"/>
      <c r="H725" s="28"/>
      <c r="I725" s="29"/>
      <c r="J725" s="29"/>
      <c r="K725" s="29"/>
      <c r="L725" s="29"/>
      <c r="M725" s="29"/>
    </row>
    <row r="726" spans="1:13" s="23" customFormat="1" x14ac:dyDescent="0.3">
      <c r="A726" s="27"/>
      <c r="B726" s="27"/>
      <c r="C726" s="31"/>
      <c r="D726" s="31"/>
      <c r="E726" s="30"/>
      <c r="F726" s="29"/>
      <c r="G726" s="29"/>
      <c r="H726" s="28"/>
      <c r="I726" s="29"/>
      <c r="J726" s="29"/>
      <c r="K726" s="29"/>
      <c r="L726" s="29"/>
      <c r="M726" s="29"/>
    </row>
    <row r="727" spans="1:13" s="23" customFormat="1" x14ac:dyDescent="0.3">
      <c r="A727" s="27"/>
      <c r="B727" s="27"/>
      <c r="C727" s="31"/>
      <c r="D727" s="31"/>
      <c r="E727" s="30"/>
      <c r="F727" s="29"/>
      <c r="G727" s="29"/>
      <c r="H727" s="28"/>
      <c r="I727" s="29"/>
      <c r="J727" s="29"/>
      <c r="K727" s="29"/>
      <c r="L727" s="29"/>
      <c r="M727" s="29"/>
    </row>
    <row r="728" spans="1:13" s="23" customFormat="1" x14ac:dyDescent="0.3">
      <c r="A728" s="27"/>
      <c r="B728" s="27"/>
      <c r="C728" s="31"/>
      <c r="D728" s="31"/>
      <c r="E728" s="30"/>
      <c r="F728" s="29"/>
      <c r="G728" s="29"/>
      <c r="H728" s="28"/>
      <c r="I728" s="29"/>
      <c r="J728" s="29"/>
      <c r="K728" s="29"/>
      <c r="L728" s="29"/>
      <c r="M728" s="29"/>
    </row>
    <row r="729" spans="1:13" s="23" customFormat="1" x14ac:dyDescent="0.3">
      <c r="A729" s="27"/>
      <c r="B729" s="27"/>
      <c r="C729" s="31"/>
      <c r="D729" s="31"/>
      <c r="E729" s="30"/>
      <c r="F729" s="29"/>
      <c r="G729" s="29"/>
      <c r="H729" s="28"/>
      <c r="I729" s="29"/>
      <c r="J729" s="29"/>
      <c r="K729" s="29"/>
      <c r="L729" s="29"/>
      <c r="M729" s="29"/>
    </row>
    <row r="730" spans="1:13" s="23" customFormat="1" x14ac:dyDescent="0.3">
      <c r="A730" s="27"/>
      <c r="B730" s="27"/>
      <c r="C730" s="31"/>
      <c r="D730" s="31"/>
      <c r="E730" s="30"/>
      <c r="F730" s="29"/>
      <c r="G730" s="29"/>
      <c r="H730" s="28"/>
      <c r="I730" s="29"/>
      <c r="J730" s="29"/>
      <c r="K730" s="29"/>
      <c r="L730" s="29"/>
      <c r="M730" s="29"/>
    </row>
    <row r="731" spans="1:13" s="23" customFormat="1" x14ac:dyDescent="0.3">
      <c r="A731" s="27"/>
      <c r="B731" s="27"/>
      <c r="C731" s="31"/>
      <c r="D731" s="31"/>
      <c r="E731" s="30"/>
      <c r="F731" s="29"/>
      <c r="G731" s="29"/>
      <c r="H731" s="28"/>
      <c r="I731" s="29"/>
      <c r="J731" s="29"/>
      <c r="K731" s="29"/>
      <c r="L731" s="29"/>
      <c r="M731" s="29"/>
    </row>
    <row r="732" spans="1:13" s="23" customFormat="1" x14ac:dyDescent="0.3">
      <c r="A732" s="27"/>
      <c r="B732" s="27"/>
      <c r="C732" s="31"/>
      <c r="D732" s="31"/>
      <c r="E732" s="30"/>
      <c r="F732" s="29"/>
      <c r="G732" s="29"/>
      <c r="H732" s="28"/>
      <c r="I732" s="29"/>
      <c r="J732" s="29"/>
      <c r="K732" s="29"/>
      <c r="L732" s="29"/>
      <c r="M732" s="29"/>
    </row>
    <row r="733" spans="1:13" s="23" customFormat="1" x14ac:dyDescent="0.3">
      <c r="A733" s="27"/>
      <c r="B733" s="27"/>
      <c r="C733" s="31"/>
      <c r="D733" s="31"/>
      <c r="E733" s="30"/>
      <c r="F733" s="29"/>
      <c r="G733" s="29"/>
      <c r="H733" s="28"/>
      <c r="I733" s="29"/>
      <c r="J733" s="29"/>
      <c r="K733" s="29"/>
      <c r="L733" s="29"/>
      <c r="M733" s="29"/>
    </row>
    <row r="734" spans="1:13" s="23" customFormat="1" x14ac:dyDescent="0.3">
      <c r="A734" s="27"/>
      <c r="B734" s="27"/>
      <c r="C734" s="31"/>
      <c r="D734" s="31"/>
      <c r="E734" s="30"/>
      <c r="F734" s="29"/>
      <c r="G734" s="29"/>
      <c r="H734" s="28"/>
      <c r="I734" s="29"/>
      <c r="J734" s="29"/>
      <c r="K734" s="29"/>
      <c r="L734" s="29"/>
      <c r="M734" s="29"/>
    </row>
    <row r="735" spans="1:13" s="23" customFormat="1" x14ac:dyDescent="0.3">
      <c r="A735" s="27"/>
      <c r="B735" s="27"/>
      <c r="C735" s="31"/>
      <c r="D735" s="31"/>
      <c r="E735" s="30"/>
      <c r="F735" s="29"/>
      <c r="G735" s="29"/>
      <c r="H735" s="28"/>
      <c r="I735" s="29"/>
      <c r="J735" s="29"/>
      <c r="K735" s="29"/>
      <c r="L735" s="29"/>
      <c r="M735" s="29"/>
    </row>
    <row r="736" spans="1:13" s="23" customFormat="1" x14ac:dyDescent="0.3">
      <c r="A736" s="27"/>
      <c r="B736" s="27"/>
      <c r="C736" s="31"/>
      <c r="D736" s="31"/>
      <c r="E736" s="30"/>
      <c r="F736" s="29"/>
      <c r="G736" s="29"/>
      <c r="H736" s="28"/>
      <c r="I736" s="29"/>
      <c r="J736" s="29"/>
      <c r="K736" s="29"/>
      <c r="L736" s="29"/>
      <c r="M736" s="29"/>
    </row>
    <row r="737" spans="1:13" s="23" customFormat="1" x14ac:dyDescent="0.3">
      <c r="A737" s="27"/>
      <c r="B737" s="27"/>
      <c r="C737" s="31"/>
      <c r="D737" s="31"/>
      <c r="E737" s="30"/>
      <c r="F737" s="29"/>
      <c r="G737" s="29"/>
      <c r="H737" s="28"/>
      <c r="I737" s="29"/>
      <c r="J737" s="29"/>
      <c r="K737" s="29"/>
      <c r="L737" s="29"/>
      <c r="M737" s="29"/>
    </row>
    <row r="738" spans="1:13" s="23" customFormat="1" x14ac:dyDescent="0.3">
      <c r="A738" s="27"/>
      <c r="B738" s="27"/>
      <c r="C738" s="31"/>
      <c r="D738" s="31"/>
      <c r="E738" s="30"/>
      <c r="F738" s="29"/>
      <c r="G738" s="29"/>
      <c r="H738" s="28"/>
      <c r="I738" s="29"/>
      <c r="J738" s="29"/>
      <c r="K738" s="29"/>
      <c r="L738" s="29"/>
      <c r="M738" s="29"/>
    </row>
    <row r="739" spans="1:13" s="23" customFormat="1" x14ac:dyDescent="0.3">
      <c r="A739" s="27"/>
      <c r="B739" s="27"/>
      <c r="C739" s="31"/>
      <c r="D739" s="31"/>
      <c r="E739" s="30"/>
      <c r="F739" s="29"/>
      <c r="G739" s="29"/>
      <c r="H739" s="28"/>
      <c r="I739" s="29"/>
      <c r="J739" s="29"/>
      <c r="K739" s="29"/>
      <c r="L739" s="29"/>
      <c r="M739" s="29"/>
    </row>
    <row r="740" spans="1:13" s="23" customFormat="1" x14ac:dyDescent="0.3">
      <c r="A740" s="27"/>
      <c r="B740" s="27"/>
      <c r="C740" s="31"/>
      <c r="D740" s="31"/>
      <c r="E740" s="30"/>
      <c r="F740" s="29"/>
      <c r="G740" s="29"/>
      <c r="H740" s="28"/>
      <c r="I740" s="29"/>
      <c r="J740" s="29"/>
      <c r="K740" s="29"/>
      <c r="L740" s="29"/>
      <c r="M740" s="29"/>
    </row>
    <row r="741" spans="1:13" s="23" customFormat="1" x14ac:dyDescent="0.3">
      <c r="A741" s="27"/>
      <c r="B741" s="27"/>
      <c r="C741" s="31"/>
      <c r="D741" s="31"/>
      <c r="E741" s="30"/>
      <c r="F741" s="29"/>
      <c r="G741" s="29"/>
      <c r="H741" s="28"/>
      <c r="I741" s="29"/>
      <c r="J741" s="29"/>
      <c r="K741" s="29"/>
      <c r="L741" s="29"/>
      <c r="M741" s="29"/>
    </row>
    <row r="742" spans="1:13" s="23" customFormat="1" x14ac:dyDescent="0.3">
      <c r="A742" s="27"/>
      <c r="B742" s="27"/>
      <c r="C742" s="31"/>
      <c r="D742" s="31"/>
      <c r="E742" s="30"/>
      <c r="F742" s="29"/>
      <c r="G742" s="29"/>
      <c r="H742" s="28"/>
      <c r="I742" s="29"/>
      <c r="J742" s="29"/>
      <c r="K742" s="29"/>
      <c r="L742" s="29"/>
      <c r="M742" s="29"/>
    </row>
    <row r="743" spans="1:13" s="23" customFormat="1" x14ac:dyDescent="0.3">
      <c r="A743" s="27"/>
      <c r="B743" s="27"/>
      <c r="C743" s="31"/>
      <c r="D743" s="31"/>
      <c r="E743" s="30"/>
      <c r="F743" s="29"/>
      <c r="G743" s="29"/>
      <c r="H743" s="28"/>
      <c r="I743" s="29"/>
      <c r="J743" s="29"/>
      <c r="K743" s="29"/>
      <c r="L743" s="29"/>
      <c r="M743" s="29"/>
    </row>
    <row r="744" spans="1:13" s="23" customFormat="1" x14ac:dyDescent="0.3">
      <c r="A744" s="27"/>
      <c r="B744" s="27"/>
      <c r="C744" s="31"/>
      <c r="D744" s="31"/>
      <c r="E744" s="30"/>
      <c r="F744" s="29"/>
      <c r="G744" s="29"/>
      <c r="H744" s="28"/>
      <c r="I744" s="29"/>
      <c r="J744" s="29"/>
      <c r="K744" s="29"/>
      <c r="L744" s="29"/>
      <c r="M744" s="29"/>
    </row>
    <row r="745" spans="1:13" s="23" customFormat="1" x14ac:dyDescent="0.3">
      <c r="A745" s="27"/>
      <c r="B745" s="27"/>
      <c r="C745" s="31"/>
      <c r="D745" s="31"/>
      <c r="E745" s="30"/>
      <c r="F745" s="29"/>
      <c r="G745" s="29"/>
      <c r="H745" s="28"/>
      <c r="I745" s="29"/>
      <c r="J745" s="29"/>
      <c r="K745" s="29"/>
      <c r="L745" s="29"/>
      <c r="M745" s="29"/>
    </row>
    <row r="746" spans="1:13" s="23" customFormat="1" x14ac:dyDescent="0.3">
      <c r="A746" s="27"/>
      <c r="B746" s="27"/>
      <c r="C746" s="31"/>
      <c r="D746" s="31"/>
      <c r="E746" s="30"/>
      <c r="F746" s="29"/>
      <c r="G746" s="29"/>
      <c r="H746" s="28"/>
      <c r="I746" s="29"/>
      <c r="J746" s="29"/>
      <c r="K746" s="29"/>
      <c r="L746" s="29"/>
      <c r="M746" s="29"/>
    </row>
    <row r="747" spans="1:13" s="23" customFormat="1" x14ac:dyDescent="0.3">
      <c r="A747" s="27"/>
      <c r="B747" s="27"/>
      <c r="C747" s="31"/>
      <c r="D747" s="31"/>
      <c r="E747" s="30"/>
      <c r="F747" s="29"/>
      <c r="G747" s="29"/>
      <c r="H747" s="28"/>
      <c r="I747" s="29"/>
      <c r="J747" s="29"/>
      <c r="K747" s="29"/>
      <c r="L747" s="29"/>
      <c r="M747" s="29"/>
    </row>
    <row r="748" spans="1:13" s="23" customFormat="1" x14ac:dyDescent="0.3">
      <c r="A748" s="27"/>
      <c r="B748" s="27"/>
      <c r="C748" s="31"/>
      <c r="D748" s="31"/>
      <c r="E748" s="30"/>
      <c r="F748" s="29"/>
      <c r="G748" s="29"/>
      <c r="H748" s="28"/>
      <c r="I748" s="29"/>
      <c r="J748" s="29"/>
      <c r="K748" s="29"/>
      <c r="L748" s="29"/>
      <c r="M748" s="29"/>
    </row>
    <row r="749" spans="1:13" s="23" customFormat="1" x14ac:dyDescent="0.3">
      <c r="A749" s="27"/>
      <c r="B749" s="27"/>
      <c r="C749" s="31"/>
      <c r="D749" s="31"/>
      <c r="E749" s="30"/>
      <c r="F749" s="29"/>
      <c r="G749" s="29"/>
      <c r="H749" s="28"/>
      <c r="I749" s="29"/>
      <c r="J749" s="29"/>
      <c r="K749" s="29"/>
      <c r="L749" s="29"/>
      <c r="M749" s="29"/>
    </row>
    <row r="750" spans="1:13" s="23" customFormat="1" x14ac:dyDescent="0.3">
      <c r="A750" s="27"/>
      <c r="B750" s="27"/>
      <c r="C750" s="31"/>
      <c r="D750" s="31"/>
      <c r="E750" s="30"/>
      <c r="F750" s="29"/>
      <c r="G750" s="29"/>
      <c r="H750" s="28"/>
      <c r="I750" s="29"/>
      <c r="J750" s="29"/>
      <c r="K750" s="29"/>
      <c r="L750" s="29"/>
      <c r="M750" s="29"/>
    </row>
    <row r="751" spans="1:13" s="23" customFormat="1" x14ac:dyDescent="0.3">
      <c r="A751" s="27"/>
      <c r="B751" s="27"/>
      <c r="C751" s="31"/>
      <c r="D751" s="31"/>
      <c r="E751" s="30"/>
      <c r="F751" s="29"/>
      <c r="G751" s="29"/>
      <c r="H751" s="28"/>
      <c r="I751" s="29"/>
      <c r="J751" s="29"/>
      <c r="K751" s="29"/>
      <c r="L751" s="29"/>
      <c r="M751" s="29"/>
    </row>
    <row r="752" spans="1:13" s="23" customFormat="1" x14ac:dyDescent="0.3">
      <c r="A752" s="27"/>
      <c r="B752" s="27"/>
      <c r="C752" s="31"/>
      <c r="D752" s="31"/>
      <c r="E752" s="30"/>
      <c r="F752" s="29"/>
      <c r="G752" s="29"/>
      <c r="H752" s="28"/>
      <c r="I752" s="29"/>
      <c r="J752" s="29"/>
      <c r="K752" s="29"/>
      <c r="L752" s="29"/>
      <c r="M752" s="29"/>
    </row>
    <row r="753" spans="1:13" s="23" customFormat="1" x14ac:dyDescent="0.3">
      <c r="A753" s="27"/>
      <c r="B753" s="27"/>
      <c r="C753" s="31"/>
      <c r="D753" s="31"/>
      <c r="E753" s="30"/>
      <c r="F753" s="29"/>
      <c r="G753" s="29"/>
      <c r="H753" s="28"/>
      <c r="I753" s="29"/>
      <c r="J753" s="29"/>
      <c r="K753" s="29"/>
      <c r="L753" s="29"/>
      <c r="M753" s="29"/>
    </row>
    <row r="754" spans="1:13" s="23" customFormat="1" x14ac:dyDescent="0.3">
      <c r="A754" s="27"/>
      <c r="B754" s="27"/>
      <c r="C754" s="31"/>
      <c r="D754" s="31"/>
      <c r="E754" s="30"/>
      <c r="F754" s="29"/>
      <c r="G754" s="29"/>
      <c r="H754" s="28"/>
      <c r="I754" s="29"/>
      <c r="J754" s="29"/>
      <c r="K754" s="29"/>
      <c r="L754" s="29"/>
      <c r="M754" s="29"/>
    </row>
    <row r="755" spans="1:13" s="23" customFormat="1" x14ac:dyDescent="0.3">
      <c r="A755" s="27"/>
      <c r="B755" s="27"/>
      <c r="C755" s="31"/>
      <c r="D755" s="31"/>
      <c r="E755" s="30"/>
      <c r="F755" s="29"/>
      <c r="G755" s="29"/>
      <c r="H755" s="28"/>
      <c r="I755" s="29"/>
      <c r="J755" s="29"/>
      <c r="K755" s="29"/>
      <c r="L755" s="29"/>
      <c r="M755" s="29"/>
    </row>
    <row r="756" spans="1:13" s="23" customFormat="1" x14ac:dyDescent="0.3">
      <c r="A756" s="27"/>
      <c r="B756" s="27"/>
      <c r="C756" s="31"/>
      <c r="D756" s="31"/>
      <c r="E756" s="30"/>
      <c r="F756" s="29"/>
      <c r="G756" s="29"/>
      <c r="H756" s="28"/>
      <c r="I756" s="29"/>
      <c r="J756" s="29"/>
      <c r="K756" s="29"/>
      <c r="L756" s="29"/>
      <c r="M756" s="29"/>
    </row>
    <row r="757" spans="1:13" s="23" customFormat="1" x14ac:dyDescent="0.3">
      <c r="A757" s="27"/>
      <c r="B757" s="27"/>
      <c r="C757" s="31"/>
      <c r="D757" s="31"/>
      <c r="E757" s="30"/>
      <c r="F757" s="29"/>
      <c r="G757" s="29"/>
      <c r="H757" s="28"/>
      <c r="I757" s="29"/>
      <c r="J757" s="29"/>
      <c r="K757" s="29"/>
      <c r="L757" s="29"/>
      <c r="M757" s="29"/>
    </row>
    <row r="758" spans="1:13" s="23" customFormat="1" x14ac:dyDescent="0.3">
      <c r="A758" s="27"/>
      <c r="B758" s="27"/>
      <c r="C758" s="31"/>
      <c r="D758" s="31"/>
      <c r="E758" s="30"/>
      <c r="F758" s="29"/>
      <c r="G758" s="29"/>
      <c r="H758" s="28"/>
      <c r="I758" s="29"/>
      <c r="J758" s="29"/>
      <c r="K758" s="29"/>
      <c r="L758" s="29"/>
      <c r="M758" s="29"/>
    </row>
    <row r="759" spans="1:13" s="23" customFormat="1" x14ac:dyDescent="0.3">
      <c r="A759" s="27"/>
      <c r="B759" s="27"/>
      <c r="C759" s="31"/>
      <c r="D759" s="31"/>
      <c r="E759" s="30"/>
      <c r="F759" s="29"/>
      <c r="G759" s="29"/>
      <c r="H759" s="28"/>
      <c r="I759" s="29"/>
      <c r="J759" s="29"/>
      <c r="K759" s="29"/>
      <c r="L759" s="29"/>
      <c r="M759" s="29"/>
    </row>
    <row r="760" spans="1:13" s="23" customFormat="1" x14ac:dyDescent="0.3">
      <c r="A760" s="27"/>
      <c r="B760" s="27"/>
      <c r="C760" s="31"/>
      <c r="D760" s="31"/>
      <c r="E760" s="30"/>
      <c r="F760" s="29"/>
      <c r="G760" s="29"/>
      <c r="H760" s="28"/>
      <c r="I760" s="29"/>
      <c r="J760" s="29"/>
      <c r="K760" s="29"/>
      <c r="L760" s="29"/>
      <c r="M760" s="29"/>
    </row>
    <row r="761" spans="1:13" s="23" customFormat="1" x14ac:dyDescent="0.3">
      <c r="A761" s="27"/>
      <c r="B761" s="27"/>
      <c r="C761" s="31"/>
      <c r="D761" s="31"/>
      <c r="E761" s="30"/>
      <c r="F761" s="29"/>
      <c r="G761" s="29"/>
      <c r="H761" s="28"/>
      <c r="I761" s="29"/>
      <c r="J761" s="29"/>
      <c r="K761" s="29"/>
      <c r="L761" s="29"/>
      <c r="M761" s="29"/>
    </row>
    <row r="762" spans="1:13" s="23" customFormat="1" x14ac:dyDescent="0.3">
      <c r="A762" s="27"/>
      <c r="B762" s="27"/>
      <c r="C762" s="31"/>
      <c r="D762" s="31"/>
      <c r="E762" s="30"/>
      <c r="F762" s="29"/>
      <c r="G762" s="29"/>
      <c r="H762" s="28"/>
      <c r="I762" s="29"/>
      <c r="J762" s="29"/>
      <c r="K762" s="29"/>
      <c r="L762" s="29"/>
      <c r="M762" s="29"/>
    </row>
    <row r="763" spans="1:13" s="23" customFormat="1" x14ac:dyDescent="0.3">
      <c r="A763" s="27"/>
      <c r="B763" s="27"/>
      <c r="C763" s="31"/>
      <c r="D763" s="31"/>
      <c r="E763" s="30"/>
      <c r="F763" s="29"/>
      <c r="G763" s="29"/>
      <c r="H763" s="28"/>
      <c r="I763" s="29"/>
      <c r="J763" s="29"/>
      <c r="K763" s="29"/>
      <c r="L763" s="29"/>
      <c r="M763" s="29"/>
    </row>
    <row r="764" spans="1:13" s="23" customFormat="1" x14ac:dyDescent="0.3">
      <c r="A764" s="27"/>
      <c r="B764" s="27"/>
      <c r="C764" s="31"/>
      <c r="D764" s="31"/>
      <c r="E764" s="30"/>
      <c r="F764" s="29"/>
      <c r="G764" s="29"/>
      <c r="H764" s="28"/>
      <c r="I764" s="29"/>
      <c r="J764" s="29"/>
      <c r="K764" s="29"/>
      <c r="L764" s="29"/>
      <c r="M764" s="29"/>
    </row>
    <row r="765" spans="1:13" s="23" customFormat="1" x14ac:dyDescent="0.3">
      <c r="A765" s="27"/>
      <c r="B765" s="27"/>
      <c r="C765" s="31"/>
      <c r="D765" s="31"/>
      <c r="E765" s="30"/>
      <c r="F765" s="29"/>
      <c r="G765" s="29"/>
      <c r="H765" s="28"/>
      <c r="I765" s="29"/>
      <c r="J765" s="29"/>
      <c r="K765" s="29"/>
      <c r="L765" s="29"/>
      <c r="M765" s="29"/>
    </row>
    <row r="766" spans="1:13" s="23" customFormat="1" x14ac:dyDescent="0.3">
      <c r="A766" s="27"/>
      <c r="B766" s="27"/>
      <c r="C766" s="31"/>
      <c r="D766" s="31"/>
      <c r="E766" s="30"/>
      <c r="F766" s="29"/>
      <c r="G766" s="29"/>
      <c r="H766" s="28"/>
      <c r="I766" s="29"/>
      <c r="J766" s="29"/>
      <c r="K766" s="29"/>
      <c r="L766" s="29"/>
      <c r="M766" s="29"/>
    </row>
    <row r="767" spans="1:13" s="23" customFormat="1" x14ac:dyDescent="0.3">
      <c r="A767" s="27"/>
      <c r="B767" s="27"/>
      <c r="C767" s="31"/>
      <c r="D767" s="31"/>
      <c r="E767" s="30"/>
      <c r="F767" s="29"/>
      <c r="G767" s="29"/>
      <c r="H767" s="28"/>
      <c r="I767" s="29"/>
      <c r="J767" s="29"/>
      <c r="K767" s="29"/>
      <c r="L767" s="29"/>
      <c r="M767" s="29"/>
    </row>
    <row r="768" spans="1:13" s="23" customFormat="1" x14ac:dyDescent="0.3">
      <c r="A768" s="27"/>
      <c r="B768" s="27"/>
      <c r="C768" s="31"/>
      <c r="D768" s="31"/>
      <c r="E768" s="30"/>
      <c r="F768" s="29"/>
      <c r="G768" s="29"/>
      <c r="H768" s="28"/>
      <c r="I768" s="29"/>
      <c r="J768" s="29"/>
      <c r="K768" s="29"/>
      <c r="L768" s="29"/>
      <c r="M768" s="29"/>
    </row>
    <row r="769" spans="1:13" s="23" customFormat="1" x14ac:dyDescent="0.3">
      <c r="A769" s="27"/>
      <c r="B769" s="27"/>
      <c r="C769" s="31"/>
      <c r="D769" s="31"/>
      <c r="E769" s="30"/>
      <c r="F769" s="29"/>
      <c r="G769" s="29"/>
      <c r="H769" s="28"/>
      <c r="I769" s="29"/>
      <c r="J769" s="29"/>
      <c r="K769" s="29"/>
      <c r="L769" s="29"/>
      <c r="M769" s="29"/>
    </row>
    <row r="770" spans="1:13" s="23" customFormat="1" x14ac:dyDescent="0.3">
      <c r="A770" s="27"/>
      <c r="B770" s="27"/>
      <c r="C770" s="31"/>
      <c r="D770" s="31"/>
      <c r="E770" s="30"/>
      <c r="F770" s="29"/>
      <c r="G770" s="29"/>
      <c r="H770" s="28"/>
      <c r="I770" s="29"/>
      <c r="J770" s="29"/>
      <c r="K770" s="29"/>
      <c r="L770" s="29"/>
      <c r="M770" s="29"/>
    </row>
    <row r="771" spans="1:13" s="23" customFormat="1" x14ac:dyDescent="0.3">
      <c r="A771" s="27"/>
      <c r="B771" s="27"/>
      <c r="C771" s="31"/>
      <c r="D771" s="31"/>
      <c r="E771" s="30"/>
      <c r="F771" s="29"/>
      <c r="G771" s="29"/>
      <c r="H771" s="28"/>
      <c r="I771" s="29"/>
      <c r="J771" s="29"/>
      <c r="K771" s="29"/>
      <c r="L771" s="29"/>
      <c r="M771" s="29"/>
    </row>
    <row r="772" spans="1:13" s="23" customFormat="1" x14ac:dyDescent="0.3">
      <c r="A772" s="27"/>
      <c r="B772" s="27"/>
      <c r="C772" s="31"/>
      <c r="D772" s="31"/>
      <c r="E772" s="30"/>
      <c r="F772" s="29"/>
      <c r="G772" s="29"/>
      <c r="H772" s="28"/>
      <c r="I772" s="29"/>
      <c r="J772" s="29"/>
      <c r="K772" s="29"/>
      <c r="L772" s="29"/>
      <c r="M772" s="29"/>
    </row>
    <row r="773" spans="1:13" s="23" customFormat="1" x14ac:dyDescent="0.3">
      <c r="A773" s="27"/>
      <c r="B773" s="27"/>
      <c r="C773" s="31"/>
      <c r="D773" s="31"/>
      <c r="E773" s="30"/>
      <c r="F773" s="29"/>
      <c r="G773" s="29"/>
      <c r="H773" s="28"/>
      <c r="I773" s="29"/>
      <c r="J773" s="29"/>
      <c r="K773" s="29"/>
      <c r="L773" s="29"/>
      <c r="M773" s="29"/>
    </row>
    <row r="774" spans="1:13" s="23" customFormat="1" x14ac:dyDescent="0.3">
      <c r="A774" s="27"/>
      <c r="B774" s="27"/>
      <c r="C774" s="31"/>
      <c r="D774" s="31"/>
      <c r="E774" s="30"/>
      <c r="F774" s="29"/>
      <c r="G774" s="29"/>
      <c r="H774" s="28"/>
      <c r="I774" s="29"/>
      <c r="J774" s="29"/>
      <c r="K774" s="29"/>
      <c r="L774" s="29"/>
      <c r="M774" s="29"/>
    </row>
    <row r="775" spans="1:13" s="23" customFormat="1" x14ac:dyDescent="0.3">
      <c r="A775" s="27"/>
      <c r="B775" s="27"/>
      <c r="C775" s="31"/>
      <c r="D775" s="31"/>
      <c r="E775" s="30"/>
      <c r="F775" s="29"/>
      <c r="G775" s="29"/>
      <c r="H775" s="28"/>
      <c r="I775" s="29"/>
      <c r="J775" s="29"/>
      <c r="K775" s="29"/>
      <c r="L775" s="29"/>
      <c r="M775" s="29"/>
    </row>
    <row r="776" spans="1:13" s="23" customFormat="1" x14ac:dyDescent="0.3">
      <c r="A776" s="27"/>
      <c r="B776" s="27"/>
      <c r="C776" s="31"/>
      <c r="D776" s="31"/>
      <c r="E776" s="30"/>
      <c r="F776" s="29"/>
      <c r="G776" s="29"/>
      <c r="H776" s="28"/>
      <c r="I776" s="29"/>
      <c r="J776" s="29"/>
      <c r="K776" s="29"/>
      <c r="L776" s="29"/>
      <c r="M776" s="29"/>
    </row>
    <row r="777" spans="1:13" s="23" customFormat="1" x14ac:dyDescent="0.3">
      <c r="A777" s="27"/>
      <c r="B777" s="27"/>
      <c r="C777" s="31"/>
      <c r="D777" s="31"/>
      <c r="E777" s="30"/>
      <c r="F777" s="29"/>
      <c r="G777" s="29"/>
      <c r="H777" s="28"/>
      <c r="I777" s="29"/>
      <c r="J777" s="29"/>
      <c r="K777" s="29"/>
      <c r="L777" s="29"/>
      <c r="M777" s="29"/>
    </row>
    <row r="778" spans="1:13" s="23" customFormat="1" x14ac:dyDescent="0.3">
      <c r="A778" s="27"/>
      <c r="B778" s="27"/>
      <c r="C778" s="31"/>
      <c r="D778" s="31"/>
      <c r="E778" s="30"/>
      <c r="F778" s="29"/>
      <c r="G778" s="29"/>
      <c r="H778" s="28"/>
      <c r="I778" s="29"/>
      <c r="J778" s="29"/>
      <c r="K778" s="29"/>
      <c r="L778" s="29"/>
      <c r="M778" s="29"/>
    </row>
    <row r="779" spans="1:13" s="23" customFormat="1" x14ac:dyDescent="0.3">
      <c r="A779" s="27"/>
      <c r="B779" s="27"/>
      <c r="C779" s="31"/>
      <c r="D779" s="31"/>
      <c r="E779" s="30"/>
      <c r="F779" s="29"/>
      <c r="G779" s="29"/>
      <c r="H779" s="28"/>
      <c r="I779" s="29"/>
      <c r="J779" s="29"/>
      <c r="K779" s="29"/>
      <c r="L779" s="29"/>
      <c r="M779" s="29"/>
    </row>
    <row r="780" spans="1:13" s="23" customFormat="1" x14ac:dyDescent="0.3">
      <c r="A780" s="27"/>
      <c r="B780" s="27"/>
      <c r="C780" s="31"/>
      <c r="D780" s="31"/>
      <c r="E780" s="30"/>
      <c r="F780" s="29"/>
      <c r="G780" s="29"/>
      <c r="H780" s="28"/>
      <c r="I780" s="29"/>
      <c r="J780" s="29"/>
      <c r="K780" s="29"/>
      <c r="L780" s="29"/>
      <c r="M780" s="29"/>
    </row>
    <row r="781" spans="1:13" s="23" customFormat="1" x14ac:dyDescent="0.3">
      <c r="A781" s="27"/>
      <c r="B781" s="27"/>
      <c r="C781" s="31"/>
      <c r="D781" s="31"/>
      <c r="E781" s="30"/>
      <c r="F781" s="29"/>
      <c r="G781" s="29"/>
      <c r="H781" s="28"/>
      <c r="I781" s="29"/>
      <c r="J781" s="29"/>
      <c r="K781" s="29"/>
      <c r="L781" s="29"/>
      <c r="M781" s="29"/>
    </row>
    <row r="782" spans="1:13" s="23" customFormat="1" x14ac:dyDescent="0.3">
      <c r="A782" s="27"/>
      <c r="B782" s="27"/>
      <c r="C782" s="31"/>
      <c r="D782" s="31"/>
      <c r="E782" s="30"/>
      <c r="F782" s="29"/>
      <c r="G782" s="29"/>
      <c r="H782" s="28"/>
      <c r="I782" s="29"/>
      <c r="J782" s="29"/>
      <c r="K782" s="29"/>
      <c r="L782" s="29"/>
      <c r="M782" s="29"/>
    </row>
    <row r="783" spans="1:13" s="23" customFormat="1" x14ac:dyDescent="0.3">
      <c r="A783" s="27"/>
      <c r="B783" s="27"/>
      <c r="C783" s="31"/>
      <c r="D783" s="31"/>
      <c r="E783" s="30"/>
      <c r="F783" s="29"/>
      <c r="G783" s="29"/>
      <c r="H783" s="28"/>
      <c r="I783" s="29"/>
      <c r="J783" s="29"/>
      <c r="K783" s="29"/>
      <c r="L783" s="29"/>
      <c r="M783" s="29"/>
    </row>
    <row r="784" spans="1:13" s="23" customFormat="1" x14ac:dyDescent="0.3">
      <c r="A784" s="27"/>
      <c r="B784" s="27"/>
      <c r="C784" s="31"/>
      <c r="D784" s="31"/>
      <c r="E784" s="30"/>
      <c r="F784" s="29"/>
      <c r="G784" s="29"/>
      <c r="H784" s="28"/>
      <c r="I784" s="29"/>
      <c r="J784" s="29"/>
      <c r="K784" s="29"/>
      <c r="L784" s="29"/>
      <c r="M784" s="29"/>
    </row>
    <row r="785" spans="1:13" s="23" customFormat="1" x14ac:dyDescent="0.3">
      <c r="A785" s="27"/>
      <c r="B785" s="27"/>
      <c r="C785" s="31"/>
      <c r="D785" s="31"/>
      <c r="E785" s="30"/>
      <c r="F785" s="29"/>
      <c r="G785" s="29"/>
      <c r="H785" s="28"/>
      <c r="I785" s="29"/>
      <c r="J785" s="29"/>
      <c r="K785" s="29"/>
      <c r="L785" s="29"/>
      <c r="M785" s="29"/>
    </row>
    <row r="786" spans="1:13" s="23" customFormat="1" x14ac:dyDescent="0.3">
      <c r="A786" s="27"/>
      <c r="B786" s="27"/>
      <c r="C786" s="31"/>
      <c r="D786" s="31"/>
      <c r="E786" s="30"/>
      <c r="F786" s="29"/>
      <c r="G786" s="29"/>
      <c r="H786" s="28"/>
      <c r="I786" s="29"/>
      <c r="J786" s="29"/>
      <c r="K786" s="29"/>
      <c r="L786" s="29"/>
      <c r="M786" s="29"/>
    </row>
    <row r="787" spans="1:13" s="23" customFormat="1" x14ac:dyDescent="0.3">
      <c r="A787" s="27"/>
      <c r="B787" s="27"/>
      <c r="C787" s="31"/>
      <c r="D787" s="31"/>
      <c r="E787" s="30"/>
      <c r="F787" s="29"/>
      <c r="G787" s="29"/>
      <c r="H787" s="28"/>
      <c r="I787" s="29"/>
      <c r="J787" s="29"/>
      <c r="K787" s="29"/>
      <c r="L787" s="29"/>
      <c r="M787" s="29"/>
    </row>
    <row r="788" spans="1:13" s="23" customFormat="1" x14ac:dyDescent="0.3">
      <c r="A788" s="27"/>
      <c r="B788" s="27"/>
      <c r="C788" s="31"/>
      <c r="D788" s="31"/>
      <c r="E788" s="30"/>
      <c r="F788" s="29"/>
      <c r="G788" s="29"/>
      <c r="H788" s="28"/>
      <c r="I788" s="29"/>
      <c r="J788" s="29"/>
      <c r="K788" s="29"/>
      <c r="L788" s="29"/>
      <c r="M788" s="29"/>
    </row>
    <row r="789" spans="1:13" s="23" customFormat="1" x14ac:dyDescent="0.3">
      <c r="A789" s="27"/>
      <c r="B789" s="27"/>
      <c r="C789" s="31"/>
      <c r="D789" s="31"/>
      <c r="E789" s="30"/>
      <c r="F789" s="29"/>
      <c r="G789" s="29"/>
      <c r="H789" s="28"/>
      <c r="I789" s="29"/>
      <c r="J789" s="29"/>
      <c r="K789" s="29"/>
      <c r="L789" s="29"/>
      <c r="M789" s="29"/>
    </row>
    <row r="790" spans="1:13" s="23" customFormat="1" x14ac:dyDescent="0.3">
      <c r="A790" s="27"/>
      <c r="B790" s="27"/>
      <c r="C790" s="31"/>
      <c r="D790" s="31"/>
      <c r="E790" s="30"/>
      <c r="F790" s="29"/>
      <c r="G790" s="29"/>
      <c r="H790" s="28"/>
      <c r="I790" s="29"/>
      <c r="J790" s="29"/>
      <c r="K790" s="29"/>
      <c r="L790" s="29"/>
      <c r="M790" s="29"/>
    </row>
    <row r="791" spans="1:13" s="23" customFormat="1" x14ac:dyDescent="0.3">
      <c r="A791" s="27"/>
      <c r="B791" s="27"/>
      <c r="C791" s="31"/>
      <c r="D791" s="31"/>
      <c r="E791" s="30"/>
      <c r="F791" s="29"/>
      <c r="G791" s="29"/>
      <c r="H791" s="28"/>
      <c r="I791" s="29"/>
      <c r="J791" s="29"/>
      <c r="K791" s="29"/>
      <c r="L791" s="29"/>
      <c r="M791" s="29"/>
    </row>
    <row r="792" spans="1:13" s="23" customFormat="1" x14ac:dyDescent="0.3">
      <c r="A792" s="27"/>
      <c r="B792" s="27"/>
      <c r="C792" s="31"/>
      <c r="D792" s="31"/>
      <c r="E792" s="30"/>
      <c r="F792" s="29"/>
      <c r="G792" s="29"/>
      <c r="H792" s="28"/>
      <c r="I792" s="29"/>
      <c r="J792" s="29"/>
      <c r="K792" s="29"/>
      <c r="L792" s="29"/>
      <c r="M792" s="29"/>
    </row>
    <row r="793" spans="1:13" s="23" customFormat="1" x14ac:dyDescent="0.3">
      <c r="A793" s="27"/>
      <c r="B793" s="27"/>
      <c r="C793" s="31"/>
      <c r="D793" s="31"/>
      <c r="E793" s="30"/>
      <c r="F793" s="29"/>
      <c r="G793" s="29"/>
      <c r="H793" s="28"/>
      <c r="I793" s="29"/>
      <c r="J793" s="29"/>
      <c r="K793" s="29"/>
      <c r="L793" s="29"/>
      <c r="M793" s="29"/>
    </row>
    <row r="794" spans="1:13" s="23" customFormat="1" x14ac:dyDescent="0.3">
      <c r="A794" s="27"/>
      <c r="B794" s="27"/>
      <c r="C794" s="31"/>
      <c r="D794" s="31"/>
      <c r="E794" s="30"/>
      <c r="F794" s="29"/>
      <c r="G794" s="29"/>
      <c r="H794" s="28"/>
      <c r="I794" s="29"/>
      <c r="J794" s="29"/>
      <c r="K794" s="29"/>
      <c r="L794" s="29"/>
      <c r="M794" s="29"/>
    </row>
    <row r="795" spans="1:13" s="23" customFormat="1" x14ac:dyDescent="0.3">
      <c r="A795" s="27"/>
      <c r="B795" s="27"/>
      <c r="C795" s="31"/>
      <c r="D795" s="31"/>
      <c r="E795" s="30"/>
      <c r="F795" s="29"/>
      <c r="G795" s="29"/>
      <c r="H795" s="28"/>
      <c r="I795" s="29"/>
      <c r="J795" s="29"/>
      <c r="K795" s="29"/>
      <c r="L795" s="29"/>
      <c r="M795" s="29"/>
    </row>
    <row r="796" spans="1:13" s="23" customFormat="1" x14ac:dyDescent="0.3">
      <c r="A796" s="27"/>
      <c r="B796" s="27"/>
      <c r="C796" s="31"/>
      <c r="D796" s="31"/>
      <c r="E796" s="30"/>
      <c r="F796" s="29"/>
      <c r="G796" s="29"/>
      <c r="H796" s="28"/>
      <c r="I796" s="29"/>
      <c r="J796" s="29"/>
      <c r="K796" s="29"/>
      <c r="L796" s="29"/>
      <c r="M796" s="29"/>
    </row>
    <row r="797" spans="1:13" s="23" customFormat="1" x14ac:dyDescent="0.3">
      <c r="A797" s="27"/>
      <c r="B797" s="27"/>
      <c r="C797" s="31"/>
      <c r="D797" s="31"/>
      <c r="E797" s="30"/>
      <c r="F797" s="29"/>
      <c r="G797" s="29"/>
      <c r="H797" s="28"/>
      <c r="I797" s="29"/>
      <c r="J797" s="29"/>
      <c r="K797" s="29"/>
      <c r="L797" s="29"/>
      <c r="M797" s="29"/>
    </row>
    <row r="798" spans="1:13" s="23" customFormat="1" x14ac:dyDescent="0.3">
      <c r="A798" s="27"/>
      <c r="B798" s="27"/>
      <c r="C798" s="31"/>
      <c r="D798" s="31"/>
      <c r="E798" s="30"/>
      <c r="F798" s="29"/>
      <c r="G798" s="29"/>
      <c r="H798" s="28"/>
      <c r="I798" s="29"/>
      <c r="J798" s="29"/>
      <c r="K798" s="29"/>
      <c r="L798" s="29"/>
      <c r="M798" s="29"/>
    </row>
    <row r="799" spans="1:13" s="23" customFormat="1" x14ac:dyDescent="0.3">
      <c r="A799" s="27"/>
      <c r="B799" s="27"/>
      <c r="C799" s="31"/>
      <c r="D799" s="31"/>
      <c r="E799" s="30"/>
      <c r="F799" s="29"/>
      <c r="G799" s="29"/>
      <c r="H799" s="28"/>
      <c r="I799" s="29"/>
      <c r="J799" s="29"/>
      <c r="K799" s="29"/>
      <c r="L799" s="29"/>
      <c r="M799" s="29"/>
    </row>
    <row r="800" spans="1:13" s="23" customFormat="1" x14ac:dyDescent="0.3">
      <c r="A800" s="27"/>
      <c r="B800" s="27"/>
      <c r="C800" s="31"/>
      <c r="D800" s="31"/>
      <c r="E800" s="30"/>
      <c r="F800" s="29"/>
      <c r="G800" s="29"/>
      <c r="H800" s="28"/>
      <c r="I800" s="29"/>
      <c r="J800" s="29"/>
      <c r="K800" s="29"/>
      <c r="L800" s="29"/>
      <c r="M800" s="29"/>
    </row>
    <row r="801" spans="1:13" s="23" customFormat="1" x14ac:dyDescent="0.3">
      <c r="A801" s="27"/>
      <c r="B801" s="27"/>
      <c r="C801" s="31"/>
      <c r="D801" s="31"/>
      <c r="E801" s="30"/>
      <c r="F801" s="29"/>
      <c r="G801" s="29"/>
      <c r="H801" s="28"/>
      <c r="I801" s="29"/>
      <c r="J801" s="29"/>
      <c r="K801" s="29"/>
      <c r="L801" s="29"/>
      <c r="M801" s="29"/>
    </row>
    <row r="802" spans="1:13" s="23" customFormat="1" x14ac:dyDescent="0.3">
      <c r="A802" s="27"/>
      <c r="B802" s="27"/>
      <c r="C802" s="31"/>
      <c r="D802" s="31"/>
      <c r="E802" s="30"/>
      <c r="F802" s="29"/>
      <c r="G802" s="29"/>
      <c r="H802" s="28"/>
      <c r="I802" s="29"/>
      <c r="J802" s="29"/>
      <c r="K802" s="29"/>
      <c r="L802" s="29"/>
      <c r="M802" s="29"/>
    </row>
    <row r="803" spans="1:13" s="23" customFormat="1" x14ac:dyDescent="0.3">
      <c r="A803" s="27"/>
      <c r="B803" s="27"/>
      <c r="C803" s="31"/>
      <c r="D803" s="31"/>
      <c r="E803" s="30"/>
      <c r="F803" s="29"/>
      <c r="G803" s="29"/>
      <c r="H803" s="28"/>
      <c r="I803" s="29"/>
      <c r="J803" s="29"/>
      <c r="K803" s="29"/>
      <c r="L803" s="29"/>
      <c r="M803" s="29"/>
    </row>
    <row r="804" spans="1:13" s="23" customFormat="1" x14ac:dyDescent="0.3">
      <c r="A804" s="27"/>
      <c r="B804" s="27"/>
      <c r="C804" s="31"/>
      <c r="D804" s="31"/>
      <c r="E804" s="30"/>
      <c r="F804" s="29"/>
      <c r="G804" s="29"/>
      <c r="H804" s="28"/>
      <c r="I804" s="29"/>
      <c r="J804" s="29"/>
      <c r="K804" s="29"/>
      <c r="L804" s="29"/>
      <c r="M804" s="29"/>
    </row>
    <row r="805" spans="1:13" s="23" customFormat="1" x14ac:dyDescent="0.3">
      <c r="A805" s="27"/>
      <c r="B805" s="27"/>
      <c r="C805" s="31"/>
      <c r="D805" s="31"/>
      <c r="E805" s="30"/>
      <c r="F805" s="29"/>
      <c r="G805" s="29"/>
      <c r="H805" s="28"/>
      <c r="I805" s="29"/>
      <c r="J805" s="29"/>
      <c r="K805" s="29"/>
      <c r="L805" s="29"/>
      <c r="M805" s="29"/>
    </row>
    <row r="806" spans="1:13" s="23" customFormat="1" x14ac:dyDescent="0.3">
      <c r="A806" s="27"/>
      <c r="B806" s="27"/>
      <c r="C806" s="31"/>
      <c r="D806" s="31"/>
      <c r="E806" s="30"/>
      <c r="F806" s="29"/>
      <c r="G806" s="29"/>
      <c r="H806" s="28"/>
      <c r="I806" s="29"/>
      <c r="J806" s="29"/>
      <c r="K806" s="29"/>
      <c r="L806" s="29"/>
      <c r="M806" s="29"/>
    </row>
    <row r="807" spans="1:13" s="23" customFormat="1" x14ac:dyDescent="0.3">
      <c r="A807" s="27"/>
      <c r="B807" s="27"/>
      <c r="C807" s="31"/>
      <c r="D807" s="31"/>
      <c r="E807" s="30"/>
      <c r="F807" s="29"/>
      <c r="G807" s="29"/>
      <c r="H807" s="28"/>
      <c r="I807" s="29"/>
      <c r="J807" s="29"/>
      <c r="K807" s="29"/>
      <c r="L807" s="29"/>
      <c r="M807" s="29"/>
    </row>
    <row r="808" spans="1:13" s="23" customFormat="1" x14ac:dyDescent="0.3">
      <c r="A808" s="27"/>
      <c r="B808" s="27"/>
      <c r="C808" s="31"/>
      <c r="D808" s="31"/>
      <c r="E808" s="30"/>
      <c r="F808" s="29"/>
      <c r="G808" s="29"/>
      <c r="H808" s="28"/>
      <c r="I808" s="29"/>
      <c r="J808" s="29"/>
      <c r="K808" s="29"/>
      <c r="L808" s="29"/>
      <c r="M808" s="29"/>
    </row>
    <row r="809" spans="1:13" s="23" customFormat="1" x14ac:dyDescent="0.3">
      <c r="A809" s="27"/>
      <c r="B809" s="27"/>
      <c r="C809" s="31"/>
      <c r="D809" s="31"/>
      <c r="E809" s="30"/>
      <c r="F809" s="29"/>
      <c r="G809" s="29"/>
      <c r="H809" s="28"/>
      <c r="I809" s="29"/>
      <c r="J809" s="29"/>
      <c r="K809" s="29"/>
      <c r="L809" s="29"/>
      <c r="M809" s="29"/>
    </row>
    <row r="810" spans="1:13" s="23" customFormat="1" x14ac:dyDescent="0.3">
      <c r="A810" s="27"/>
      <c r="B810" s="27"/>
      <c r="C810" s="31"/>
      <c r="D810" s="31"/>
      <c r="E810" s="30"/>
      <c r="F810" s="29"/>
      <c r="G810" s="29"/>
      <c r="H810" s="28"/>
      <c r="I810" s="29"/>
      <c r="J810" s="29"/>
      <c r="K810" s="29"/>
      <c r="L810" s="29"/>
      <c r="M810" s="29"/>
    </row>
    <row r="811" spans="1:13" s="23" customFormat="1" x14ac:dyDescent="0.3">
      <c r="A811" s="27"/>
      <c r="B811" s="27"/>
      <c r="C811" s="31"/>
      <c r="D811" s="31"/>
      <c r="E811" s="30"/>
      <c r="F811" s="29"/>
      <c r="G811" s="29"/>
      <c r="H811" s="28"/>
      <c r="I811" s="29"/>
      <c r="J811" s="29"/>
      <c r="K811" s="29"/>
      <c r="L811" s="29"/>
      <c r="M811" s="29"/>
    </row>
    <row r="812" spans="1:13" s="23" customFormat="1" x14ac:dyDescent="0.3">
      <c r="A812" s="27"/>
      <c r="B812" s="27"/>
      <c r="C812" s="31"/>
      <c r="D812" s="31"/>
      <c r="E812" s="30"/>
      <c r="F812" s="29"/>
      <c r="G812" s="29"/>
      <c r="H812" s="28"/>
      <c r="I812" s="29"/>
      <c r="J812" s="29"/>
      <c r="K812" s="29"/>
      <c r="L812" s="29"/>
      <c r="M812" s="29"/>
    </row>
    <row r="813" spans="1:13" s="23" customFormat="1" x14ac:dyDescent="0.3">
      <c r="A813" s="27"/>
      <c r="B813" s="27"/>
      <c r="C813" s="31"/>
      <c r="D813" s="31"/>
      <c r="E813" s="30"/>
      <c r="F813" s="29"/>
      <c r="G813" s="29"/>
      <c r="H813" s="28"/>
      <c r="I813" s="29"/>
      <c r="J813" s="29"/>
      <c r="K813" s="29"/>
      <c r="L813" s="29"/>
      <c r="M813" s="29"/>
    </row>
    <row r="814" spans="1:13" s="23" customFormat="1" x14ac:dyDescent="0.3">
      <c r="A814" s="27"/>
      <c r="B814" s="27"/>
      <c r="C814" s="31"/>
      <c r="D814" s="31"/>
      <c r="E814" s="30"/>
      <c r="F814" s="29"/>
      <c r="G814" s="29"/>
      <c r="H814" s="28"/>
      <c r="I814" s="29"/>
      <c r="J814" s="29"/>
      <c r="K814" s="29"/>
      <c r="L814" s="29"/>
      <c r="M814" s="29"/>
    </row>
    <row r="815" spans="1:13" s="23" customFormat="1" x14ac:dyDescent="0.3">
      <c r="A815" s="27"/>
      <c r="B815" s="27"/>
      <c r="C815" s="31"/>
      <c r="D815" s="31"/>
      <c r="E815" s="30"/>
      <c r="F815" s="29"/>
      <c r="G815" s="29"/>
      <c r="H815" s="28"/>
      <c r="I815" s="29"/>
      <c r="J815" s="29"/>
      <c r="K815" s="29"/>
      <c r="L815" s="29"/>
      <c r="M815" s="29"/>
    </row>
    <row r="816" spans="1:13" s="23" customFormat="1" x14ac:dyDescent="0.3">
      <c r="A816" s="27"/>
      <c r="B816" s="27"/>
      <c r="C816" s="31"/>
      <c r="D816" s="31"/>
      <c r="E816" s="30"/>
      <c r="F816" s="29"/>
      <c r="G816" s="29"/>
      <c r="H816" s="28"/>
      <c r="I816" s="29"/>
      <c r="J816" s="29"/>
      <c r="K816" s="29"/>
      <c r="L816" s="29"/>
      <c r="M816" s="29"/>
    </row>
    <row r="817" spans="1:13" s="23" customFormat="1" x14ac:dyDescent="0.3">
      <c r="A817" s="27"/>
      <c r="B817" s="27"/>
      <c r="C817" s="31"/>
      <c r="D817" s="31"/>
      <c r="E817" s="30"/>
      <c r="F817" s="29"/>
      <c r="G817" s="29"/>
      <c r="H817" s="28"/>
      <c r="I817" s="29"/>
      <c r="J817" s="29"/>
      <c r="K817" s="29"/>
      <c r="L817" s="29"/>
      <c r="M817" s="29"/>
    </row>
    <row r="818" spans="1:13" s="23" customFormat="1" x14ac:dyDescent="0.3">
      <c r="A818" s="27"/>
      <c r="B818" s="27"/>
      <c r="C818" s="31"/>
      <c r="D818" s="31"/>
      <c r="E818" s="30"/>
      <c r="F818" s="29"/>
      <c r="G818" s="29"/>
      <c r="H818" s="28"/>
      <c r="I818" s="29"/>
      <c r="J818" s="29"/>
      <c r="K818" s="29"/>
      <c r="L818" s="29"/>
      <c r="M818" s="29"/>
    </row>
    <row r="819" spans="1:13" s="23" customFormat="1" x14ac:dyDescent="0.3">
      <c r="A819" s="27"/>
      <c r="B819" s="27"/>
      <c r="C819" s="31"/>
      <c r="D819" s="31"/>
      <c r="E819" s="30"/>
      <c r="F819" s="29"/>
      <c r="G819" s="29"/>
      <c r="H819" s="28"/>
      <c r="I819" s="29"/>
      <c r="J819" s="29"/>
      <c r="K819" s="29"/>
      <c r="L819" s="29"/>
      <c r="M819" s="29"/>
    </row>
    <row r="820" spans="1:13" s="23" customFormat="1" x14ac:dyDescent="0.3">
      <c r="A820" s="27"/>
      <c r="B820" s="27"/>
      <c r="C820" s="31"/>
      <c r="D820" s="31"/>
      <c r="E820" s="30"/>
      <c r="F820" s="29"/>
      <c r="G820" s="29"/>
      <c r="H820" s="28"/>
      <c r="I820" s="29"/>
      <c r="J820" s="29"/>
      <c r="K820" s="29"/>
      <c r="L820" s="29"/>
      <c r="M820" s="29"/>
    </row>
    <row r="821" spans="1:13" s="23" customFormat="1" x14ac:dyDescent="0.3">
      <c r="A821" s="27"/>
      <c r="B821" s="27"/>
      <c r="C821" s="31"/>
      <c r="D821" s="31"/>
      <c r="E821" s="30"/>
      <c r="F821" s="29"/>
      <c r="G821" s="29"/>
      <c r="H821" s="28"/>
      <c r="I821" s="29"/>
      <c r="J821" s="29"/>
      <c r="K821" s="29"/>
      <c r="L821" s="29"/>
      <c r="M821" s="29"/>
    </row>
    <row r="822" spans="1:13" s="23" customFormat="1" x14ac:dyDescent="0.3">
      <c r="A822" s="27"/>
      <c r="B822" s="27"/>
      <c r="C822" s="31"/>
      <c r="D822" s="31"/>
      <c r="E822" s="30"/>
      <c r="F822" s="29"/>
      <c r="G822" s="29"/>
      <c r="H822" s="28"/>
      <c r="I822" s="29"/>
      <c r="J822" s="29"/>
      <c r="K822" s="29"/>
      <c r="L822" s="29"/>
      <c r="M822" s="29"/>
    </row>
    <row r="823" spans="1:13" s="23" customFormat="1" x14ac:dyDescent="0.3">
      <c r="A823" s="27"/>
      <c r="B823" s="27"/>
      <c r="C823" s="31"/>
      <c r="D823" s="31"/>
      <c r="E823" s="30"/>
      <c r="F823" s="29"/>
      <c r="G823" s="29"/>
      <c r="H823" s="28"/>
      <c r="I823" s="29"/>
      <c r="J823" s="29"/>
      <c r="K823" s="29"/>
      <c r="L823" s="29"/>
      <c r="M823" s="29"/>
    </row>
    <row r="824" spans="1:13" s="23" customFormat="1" x14ac:dyDescent="0.3">
      <c r="A824" s="27"/>
      <c r="B824" s="27"/>
      <c r="C824" s="31"/>
      <c r="D824" s="31"/>
      <c r="E824" s="30"/>
      <c r="F824" s="29"/>
      <c r="G824" s="29"/>
      <c r="H824" s="28"/>
      <c r="I824" s="29"/>
      <c r="J824" s="29"/>
      <c r="K824" s="29"/>
      <c r="L824" s="29"/>
      <c r="M824" s="29"/>
    </row>
    <row r="825" spans="1:13" s="23" customFormat="1" x14ac:dyDescent="0.3">
      <c r="A825" s="27"/>
      <c r="B825" s="27"/>
      <c r="C825" s="31"/>
      <c r="D825" s="31"/>
      <c r="E825" s="30"/>
      <c r="F825" s="29"/>
      <c r="G825" s="29"/>
      <c r="H825" s="28"/>
      <c r="I825" s="29"/>
      <c r="J825" s="29"/>
      <c r="K825" s="29"/>
      <c r="L825" s="29"/>
      <c r="M825" s="29"/>
    </row>
    <row r="826" spans="1:13" s="23" customFormat="1" x14ac:dyDescent="0.3">
      <c r="A826" s="27"/>
      <c r="B826" s="27"/>
      <c r="C826" s="31"/>
      <c r="D826" s="31"/>
      <c r="E826" s="30"/>
      <c r="F826" s="29"/>
      <c r="G826" s="29"/>
      <c r="H826" s="28"/>
      <c r="I826" s="29"/>
      <c r="J826" s="29"/>
      <c r="K826" s="29"/>
      <c r="L826" s="29"/>
      <c r="M826" s="29"/>
    </row>
    <row r="827" spans="1:13" s="23" customFormat="1" x14ac:dyDescent="0.3">
      <c r="A827" s="27"/>
      <c r="B827" s="27"/>
      <c r="C827" s="31"/>
      <c r="D827" s="31"/>
      <c r="E827" s="30"/>
      <c r="F827" s="29"/>
      <c r="G827" s="29"/>
      <c r="H827" s="28"/>
      <c r="I827" s="29"/>
      <c r="J827" s="29"/>
      <c r="K827" s="29"/>
      <c r="L827" s="29"/>
      <c r="M827" s="29"/>
    </row>
    <row r="828" spans="1:13" s="23" customFormat="1" x14ac:dyDescent="0.3">
      <c r="A828" s="27"/>
      <c r="B828" s="27"/>
      <c r="C828" s="31"/>
      <c r="D828" s="31"/>
      <c r="E828" s="30"/>
      <c r="F828" s="29"/>
      <c r="G828" s="29"/>
      <c r="H828" s="28"/>
      <c r="I828" s="29"/>
      <c r="J828" s="29"/>
      <c r="K828" s="29"/>
      <c r="L828" s="29"/>
      <c r="M828" s="29"/>
    </row>
    <row r="829" spans="1:13" s="23" customFormat="1" x14ac:dyDescent="0.3">
      <c r="A829" s="27"/>
      <c r="B829" s="27"/>
      <c r="C829" s="31"/>
      <c r="D829" s="31"/>
      <c r="E829" s="30"/>
      <c r="F829" s="29"/>
      <c r="G829" s="29"/>
      <c r="H829" s="28"/>
      <c r="I829" s="29"/>
      <c r="J829" s="29"/>
      <c r="K829" s="29"/>
      <c r="L829" s="29"/>
      <c r="M829" s="29"/>
    </row>
    <row r="830" spans="1:13" s="23" customFormat="1" x14ac:dyDescent="0.3">
      <c r="A830" s="27"/>
      <c r="B830" s="27"/>
      <c r="C830" s="31"/>
      <c r="D830" s="31"/>
      <c r="E830" s="30"/>
      <c r="F830" s="29"/>
      <c r="G830" s="29"/>
      <c r="H830" s="28"/>
      <c r="I830" s="29"/>
      <c r="J830" s="29"/>
      <c r="K830" s="29"/>
      <c r="L830" s="29"/>
      <c r="M830" s="29"/>
    </row>
    <row r="831" spans="1:13" s="23" customFormat="1" x14ac:dyDescent="0.3">
      <c r="A831" s="27"/>
      <c r="B831" s="27"/>
      <c r="C831" s="31"/>
      <c r="D831" s="31"/>
      <c r="E831" s="30"/>
      <c r="F831" s="29"/>
      <c r="G831" s="29"/>
      <c r="H831" s="28"/>
      <c r="I831" s="29"/>
      <c r="J831" s="29"/>
      <c r="K831" s="29"/>
      <c r="L831" s="29"/>
      <c r="M831" s="29"/>
    </row>
    <row r="832" spans="1:13" s="23" customFormat="1" x14ac:dyDescent="0.3">
      <c r="A832" s="27"/>
      <c r="B832" s="27"/>
      <c r="C832" s="31"/>
      <c r="D832" s="31"/>
      <c r="E832" s="30"/>
      <c r="F832" s="29"/>
      <c r="G832" s="29"/>
      <c r="H832" s="28"/>
      <c r="I832" s="29"/>
      <c r="J832" s="29"/>
      <c r="K832" s="29"/>
      <c r="L832" s="29"/>
      <c r="M832" s="29"/>
    </row>
    <row r="833" spans="1:13" s="23" customFormat="1" x14ac:dyDescent="0.3">
      <c r="A833" s="27"/>
      <c r="B833" s="27"/>
      <c r="C833" s="31"/>
      <c r="D833" s="31"/>
      <c r="E833" s="30"/>
      <c r="F833" s="29"/>
      <c r="G833" s="29"/>
      <c r="H833" s="28"/>
      <c r="I833" s="29"/>
      <c r="J833" s="29"/>
      <c r="K833" s="29"/>
      <c r="L833" s="29"/>
      <c r="M833" s="29"/>
    </row>
    <row r="834" spans="1:13" s="23" customFormat="1" x14ac:dyDescent="0.3">
      <c r="A834" s="27"/>
      <c r="B834" s="27"/>
      <c r="C834" s="31"/>
      <c r="D834" s="31"/>
      <c r="E834" s="30"/>
      <c r="F834" s="29"/>
      <c r="G834" s="29"/>
      <c r="H834" s="28"/>
      <c r="I834" s="29"/>
      <c r="J834" s="29"/>
      <c r="K834" s="29"/>
      <c r="L834" s="29"/>
      <c r="M834" s="29"/>
    </row>
    <row r="835" spans="1:13" s="23" customFormat="1" x14ac:dyDescent="0.3">
      <c r="A835" s="27"/>
      <c r="B835" s="27"/>
      <c r="C835" s="31"/>
      <c r="D835" s="31"/>
      <c r="E835" s="30"/>
      <c r="F835" s="29"/>
      <c r="G835" s="29"/>
      <c r="H835" s="28"/>
      <c r="I835" s="29"/>
      <c r="J835" s="29"/>
      <c r="K835" s="29"/>
      <c r="L835" s="29"/>
      <c r="M835" s="29"/>
    </row>
    <row r="836" spans="1:13" s="23" customFormat="1" x14ac:dyDescent="0.3">
      <c r="A836" s="27"/>
      <c r="B836" s="27"/>
      <c r="C836" s="31"/>
      <c r="D836" s="31"/>
      <c r="E836" s="30"/>
      <c r="F836" s="29"/>
      <c r="G836" s="29"/>
      <c r="H836" s="28"/>
      <c r="I836" s="29"/>
      <c r="J836" s="29"/>
      <c r="K836" s="29"/>
      <c r="L836" s="29"/>
      <c r="M836" s="29"/>
    </row>
    <row r="837" spans="1:13" s="23" customFormat="1" x14ac:dyDescent="0.3">
      <c r="A837" s="27"/>
      <c r="B837" s="27"/>
      <c r="C837" s="31"/>
      <c r="D837" s="31"/>
      <c r="E837" s="30"/>
      <c r="F837" s="29"/>
      <c r="G837" s="29"/>
      <c r="H837" s="28"/>
      <c r="I837" s="29"/>
      <c r="J837" s="29"/>
      <c r="K837" s="29"/>
      <c r="L837" s="29"/>
      <c r="M837" s="29"/>
    </row>
    <row r="838" spans="1:13" s="23" customFormat="1" x14ac:dyDescent="0.3">
      <c r="A838" s="27"/>
      <c r="B838" s="27"/>
      <c r="C838" s="31"/>
      <c r="D838" s="31"/>
      <c r="E838" s="30"/>
      <c r="F838" s="29"/>
      <c r="G838" s="29"/>
      <c r="H838" s="28"/>
      <c r="I838" s="29"/>
      <c r="J838" s="29"/>
      <c r="K838" s="29"/>
      <c r="L838" s="29"/>
      <c r="M838" s="29"/>
    </row>
    <row r="839" spans="1:13" s="23" customFormat="1" x14ac:dyDescent="0.3">
      <c r="A839" s="27"/>
      <c r="B839" s="27"/>
      <c r="C839" s="31"/>
      <c r="D839" s="31"/>
      <c r="E839" s="30"/>
      <c r="F839" s="29"/>
      <c r="G839" s="29"/>
      <c r="H839" s="28"/>
      <c r="I839" s="29"/>
      <c r="J839" s="29"/>
      <c r="K839" s="29"/>
      <c r="L839" s="29"/>
      <c r="M839" s="29"/>
    </row>
    <row r="840" spans="1:13" s="23" customFormat="1" x14ac:dyDescent="0.3">
      <c r="A840" s="27"/>
      <c r="B840" s="27"/>
      <c r="C840" s="31"/>
      <c r="D840" s="31"/>
      <c r="E840" s="30"/>
      <c r="F840" s="29"/>
      <c r="G840" s="29"/>
      <c r="H840" s="28"/>
      <c r="I840" s="29"/>
      <c r="J840" s="29"/>
      <c r="K840" s="29"/>
      <c r="L840" s="29"/>
      <c r="M840" s="29"/>
    </row>
    <row r="841" spans="1:13" s="23" customFormat="1" x14ac:dyDescent="0.3">
      <c r="A841" s="27"/>
      <c r="B841" s="27"/>
      <c r="C841" s="31"/>
      <c r="D841" s="31"/>
      <c r="E841" s="30"/>
      <c r="F841" s="29"/>
      <c r="G841" s="29"/>
      <c r="H841" s="28"/>
      <c r="I841" s="29"/>
      <c r="J841" s="29"/>
      <c r="K841" s="29"/>
      <c r="L841" s="29"/>
      <c r="M841" s="29"/>
    </row>
    <row r="842" spans="1:13" s="23" customFormat="1" x14ac:dyDescent="0.3">
      <c r="A842" s="27"/>
      <c r="B842" s="27"/>
      <c r="C842" s="31"/>
      <c r="D842" s="31"/>
      <c r="E842" s="30"/>
      <c r="F842" s="29"/>
      <c r="G842" s="29"/>
      <c r="H842" s="28"/>
      <c r="I842" s="29"/>
      <c r="J842" s="29"/>
      <c r="K842" s="29"/>
      <c r="L842" s="29"/>
      <c r="M842" s="29"/>
    </row>
    <row r="843" spans="1:13" s="23" customFormat="1" x14ac:dyDescent="0.3">
      <c r="A843" s="27"/>
      <c r="B843" s="27"/>
      <c r="C843" s="31"/>
      <c r="D843" s="31"/>
      <c r="E843" s="30"/>
      <c r="F843" s="29"/>
      <c r="G843" s="29"/>
      <c r="H843" s="28"/>
      <c r="I843" s="29"/>
      <c r="J843" s="29"/>
      <c r="K843" s="29"/>
      <c r="L843" s="29"/>
      <c r="M843" s="29"/>
    </row>
    <row r="844" spans="1:13" s="23" customFormat="1" x14ac:dyDescent="0.3">
      <c r="A844" s="27"/>
      <c r="B844" s="27"/>
      <c r="C844" s="31"/>
      <c r="D844" s="31"/>
      <c r="E844" s="30"/>
      <c r="F844" s="29"/>
      <c r="G844" s="29"/>
      <c r="H844" s="28"/>
      <c r="I844" s="29"/>
      <c r="J844" s="29"/>
      <c r="K844" s="29"/>
      <c r="L844" s="29"/>
      <c r="M844" s="29"/>
    </row>
    <row r="845" spans="1:13" s="23" customFormat="1" x14ac:dyDescent="0.3">
      <c r="A845" s="27"/>
      <c r="B845" s="27"/>
      <c r="C845" s="31"/>
      <c r="D845" s="31"/>
      <c r="E845" s="30"/>
      <c r="F845" s="29"/>
      <c r="G845" s="29"/>
      <c r="H845" s="28"/>
      <c r="I845" s="29"/>
      <c r="J845" s="29"/>
      <c r="K845" s="29"/>
      <c r="L845" s="29"/>
      <c r="M845" s="29"/>
    </row>
    <row r="846" spans="1:13" s="23" customFormat="1" x14ac:dyDescent="0.3">
      <c r="A846" s="27"/>
      <c r="B846" s="27"/>
      <c r="C846" s="31"/>
      <c r="D846" s="31"/>
      <c r="E846" s="30"/>
      <c r="F846" s="29"/>
      <c r="G846" s="29"/>
      <c r="H846" s="28"/>
      <c r="I846" s="29"/>
      <c r="J846" s="29"/>
      <c r="K846" s="29"/>
      <c r="L846" s="29"/>
      <c r="M846" s="29"/>
    </row>
    <row r="847" spans="1:13" s="23" customFormat="1" x14ac:dyDescent="0.3">
      <c r="A847" s="27"/>
      <c r="B847" s="27"/>
      <c r="C847" s="31"/>
      <c r="D847" s="31"/>
      <c r="E847" s="30"/>
      <c r="F847" s="29"/>
      <c r="G847" s="29"/>
      <c r="H847" s="28"/>
      <c r="I847" s="29"/>
      <c r="J847" s="29"/>
      <c r="K847" s="29"/>
      <c r="L847" s="29"/>
      <c r="M847" s="29"/>
    </row>
    <row r="848" spans="1:13" s="23" customFormat="1" x14ac:dyDescent="0.3">
      <c r="A848" s="27"/>
      <c r="B848" s="27"/>
      <c r="C848" s="31"/>
      <c r="D848" s="31"/>
      <c r="E848" s="30"/>
      <c r="F848" s="29"/>
      <c r="G848" s="29"/>
      <c r="H848" s="28"/>
      <c r="I848" s="29"/>
      <c r="J848" s="29"/>
      <c r="K848" s="29"/>
      <c r="L848" s="29"/>
      <c r="M848" s="29"/>
    </row>
    <row r="849" spans="1:13" s="23" customFormat="1" x14ac:dyDescent="0.3">
      <c r="A849" s="27"/>
      <c r="B849" s="27"/>
      <c r="C849" s="31"/>
      <c r="D849" s="31"/>
      <c r="E849" s="30"/>
      <c r="F849" s="29"/>
      <c r="G849" s="29"/>
      <c r="H849" s="28"/>
      <c r="I849" s="29"/>
      <c r="J849" s="29"/>
      <c r="K849" s="29"/>
      <c r="L849" s="29"/>
      <c r="M849" s="29"/>
    </row>
    <row r="850" spans="1:13" s="23" customFormat="1" x14ac:dyDescent="0.3">
      <c r="A850" s="27"/>
      <c r="B850" s="27"/>
      <c r="C850" s="31"/>
      <c r="D850" s="31"/>
      <c r="E850" s="30"/>
      <c r="F850" s="29"/>
      <c r="G850" s="29"/>
      <c r="H850" s="28"/>
      <c r="I850" s="29"/>
      <c r="J850" s="29"/>
      <c r="K850" s="29"/>
      <c r="L850" s="29"/>
      <c r="M850" s="29"/>
    </row>
    <row r="851" spans="1:13" s="23" customFormat="1" x14ac:dyDescent="0.3">
      <c r="A851" s="27"/>
      <c r="B851" s="27"/>
      <c r="C851" s="31"/>
      <c r="D851" s="31"/>
      <c r="E851" s="30"/>
      <c r="F851" s="29"/>
      <c r="G851" s="29"/>
      <c r="H851" s="28"/>
      <c r="I851" s="29"/>
      <c r="J851" s="29"/>
      <c r="K851" s="29"/>
      <c r="L851" s="29"/>
      <c r="M851" s="29"/>
    </row>
    <row r="852" spans="1:13" s="23" customFormat="1" x14ac:dyDescent="0.3">
      <c r="A852" s="27"/>
      <c r="B852" s="27"/>
      <c r="C852" s="31"/>
      <c r="D852" s="31"/>
      <c r="E852" s="30"/>
      <c r="F852" s="29"/>
      <c r="G852" s="29"/>
      <c r="H852" s="28"/>
      <c r="I852" s="29"/>
      <c r="J852" s="29"/>
      <c r="K852" s="29"/>
      <c r="L852" s="29"/>
      <c r="M852" s="29"/>
    </row>
    <row r="853" spans="1:13" s="23" customFormat="1" x14ac:dyDescent="0.3">
      <c r="A853" s="27"/>
      <c r="B853" s="27"/>
      <c r="C853" s="31"/>
      <c r="D853" s="31"/>
      <c r="E853" s="30"/>
      <c r="F853" s="29"/>
      <c r="G853" s="29"/>
      <c r="H853" s="28"/>
      <c r="I853" s="29"/>
      <c r="J853" s="29"/>
      <c r="K853" s="29"/>
      <c r="L853" s="29"/>
      <c r="M853" s="29"/>
    </row>
    <row r="854" spans="1:13" s="23" customFormat="1" x14ac:dyDescent="0.3">
      <c r="A854" s="27"/>
      <c r="B854" s="27"/>
      <c r="C854" s="31"/>
      <c r="D854" s="31"/>
      <c r="E854" s="30"/>
      <c r="F854" s="29"/>
      <c r="G854" s="29"/>
      <c r="H854" s="28"/>
      <c r="I854" s="29"/>
      <c r="J854" s="29"/>
      <c r="K854" s="29"/>
      <c r="L854" s="29"/>
      <c r="M854" s="29"/>
    </row>
    <row r="855" spans="1:13" s="23" customFormat="1" x14ac:dyDescent="0.3">
      <c r="A855" s="27"/>
      <c r="B855" s="27"/>
      <c r="C855" s="31"/>
      <c r="D855" s="31"/>
      <c r="E855" s="30"/>
      <c r="F855" s="29"/>
      <c r="G855" s="29"/>
      <c r="H855" s="28"/>
      <c r="I855" s="29"/>
      <c r="J855" s="29"/>
      <c r="K855" s="29"/>
      <c r="L855" s="29"/>
      <c r="M855" s="29"/>
    </row>
    <row r="856" spans="1:13" s="23" customFormat="1" x14ac:dyDescent="0.3">
      <c r="A856" s="27"/>
      <c r="B856" s="27"/>
      <c r="C856" s="31"/>
      <c r="D856" s="31"/>
      <c r="E856" s="30"/>
      <c r="F856" s="29"/>
      <c r="G856" s="29"/>
      <c r="H856" s="28"/>
      <c r="I856" s="29"/>
      <c r="J856" s="29"/>
      <c r="K856" s="29"/>
      <c r="L856" s="29"/>
      <c r="M856" s="29"/>
    </row>
    <row r="857" spans="1:13" s="23" customFormat="1" x14ac:dyDescent="0.3">
      <c r="A857" s="27"/>
      <c r="B857" s="27"/>
      <c r="C857" s="31"/>
      <c r="D857" s="31"/>
      <c r="E857" s="30"/>
      <c r="F857" s="29"/>
      <c r="G857" s="29"/>
      <c r="H857" s="28"/>
      <c r="I857" s="29"/>
      <c r="J857" s="29"/>
      <c r="K857" s="29"/>
      <c r="L857" s="29"/>
      <c r="M857" s="29"/>
    </row>
    <row r="858" spans="1:13" s="23" customFormat="1" x14ac:dyDescent="0.3">
      <c r="A858" s="27"/>
      <c r="B858" s="27"/>
      <c r="C858" s="31"/>
      <c r="D858" s="31"/>
      <c r="E858" s="30"/>
      <c r="F858" s="29"/>
      <c r="G858" s="29"/>
      <c r="H858" s="28"/>
      <c r="I858" s="29"/>
      <c r="J858" s="29"/>
      <c r="K858" s="29"/>
      <c r="L858" s="29"/>
      <c r="M858" s="29"/>
    </row>
    <row r="859" spans="1:13" s="23" customFormat="1" x14ac:dyDescent="0.3">
      <c r="A859" s="27"/>
      <c r="B859" s="27"/>
      <c r="C859" s="31"/>
      <c r="D859" s="31"/>
      <c r="E859" s="30"/>
      <c r="F859" s="29"/>
      <c r="G859" s="29"/>
      <c r="H859" s="28"/>
      <c r="I859" s="29"/>
      <c r="J859" s="29"/>
      <c r="K859" s="29"/>
      <c r="L859" s="29"/>
      <c r="M859" s="29"/>
    </row>
    <row r="860" spans="1:13" s="23" customFormat="1" x14ac:dyDescent="0.3">
      <c r="A860" s="27"/>
      <c r="B860" s="27"/>
      <c r="C860" s="31"/>
      <c r="D860" s="31"/>
      <c r="E860" s="30"/>
      <c r="F860" s="29"/>
      <c r="G860" s="29"/>
      <c r="H860" s="28"/>
      <c r="I860" s="29"/>
      <c r="J860" s="29"/>
      <c r="K860" s="29"/>
      <c r="L860" s="29"/>
      <c r="M860" s="29"/>
    </row>
    <row r="861" spans="1:13" s="23" customFormat="1" x14ac:dyDescent="0.3">
      <c r="A861" s="27"/>
      <c r="B861" s="27"/>
      <c r="C861" s="31"/>
      <c r="D861" s="31"/>
      <c r="E861" s="30"/>
      <c r="F861" s="29"/>
      <c r="G861" s="29"/>
      <c r="H861" s="28"/>
      <c r="I861" s="29"/>
      <c r="J861" s="29"/>
      <c r="K861" s="29"/>
      <c r="L861" s="29"/>
      <c r="M861" s="29"/>
    </row>
    <row r="862" spans="1:13" s="23" customFormat="1" x14ac:dyDescent="0.3">
      <c r="A862" s="27"/>
      <c r="B862" s="27"/>
      <c r="C862" s="31"/>
      <c r="D862" s="31"/>
      <c r="E862" s="30"/>
      <c r="F862" s="29"/>
      <c r="G862" s="29"/>
      <c r="H862" s="28"/>
      <c r="I862" s="29"/>
      <c r="J862" s="29"/>
      <c r="K862" s="29"/>
      <c r="L862" s="29"/>
      <c r="M862" s="29"/>
    </row>
    <row r="863" spans="1:13" s="23" customFormat="1" x14ac:dyDescent="0.3">
      <c r="A863" s="27"/>
      <c r="B863" s="27"/>
      <c r="C863" s="31"/>
      <c r="D863" s="31"/>
      <c r="E863" s="30"/>
      <c r="F863" s="29"/>
      <c r="G863" s="29"/>
      <c r="H863" s="28"/>
      <c r="I863" s="29"/>
      <c r="J863" s="29"/>
      <c r="K863" s="29"/>
      <c r="L863" s="29"/>
      <c r="M863" s="29"/>
    </row>
    <row r="864" spans="1:13" s="23" customFormat="1" x14ac:dyDescent="0.3">
      <c r="A864" s="27"/>
      <c r="B864" s="27"/>
      <c r="C864" s="31"/>
      <c r="D864" s="31"/>
      <c r="E864" s="30"/>
      <c r="F864" s="29"/>
      <c r="G864" s="29"/>
      <c r="H864" s="28"/>
      <c r="I864" s="29"/>
      <c r="J864" s="29"/>
      <c r="K864" s="29"/>
      <c r="L864" s="29"/>
      <c r="M864" s="29"/>
    </row>
    <row r="865" spans="1:13" s="23" customFormat="1" x14ac:dyDescent="0.3">
      <c r="A865" s="27"/>
      <c r="B865" s="27"/>
      <c r="C865" s="31"/>
      <c r="D865" s="31"/>
      <c r="E865" s="30"/>
      <c r="F865" s="29"/>
      <c r="G865" s="29"/>
      <c r="H865" s="28"/>
      <c r="I865" s="29"/>
      <c r="J865" s="29"/>
      <c r="K865" s="29"/>
      <c r="L865" s="29"/>
      <c r="M865" s="29"/>
    </row>
    <row r="866" spans="1:13" s="23" customFormat="1" x14ac:dyDescent="0.3">
      <c r="A866" s="27"/>
      <c r="B866" s="27"/>
      <c r="C866" s="31"/>
      <c r="D866" s="31"/>
      <c r="E866" s="30"/>
      <c r="F866" s="29"/>
      <c r="G866" s="29"/>
      <c r="H866" s="28"/>
      <c r="I866" s="29"/>
      <c r="J866" s="29"/>
      <c r="K866" s="29"/>
      <c r="L866" s="29"/>
      <c r="M866" s="29"/>
    </row>
    <row r="867" spans="1:13" s="23" customFormat="1" x14ac:dyDescent="0.3">
      <c r="A867" s="27"/>
      <c r="B867" s="27"/>
      <c r="C867" s="31"/>
      <c r="D867" s="31"/>
      <c r="E867" s="30"/>
      <c r="F867" s="29"/>
      <c r="G867" s="29"/>
      <c r="H867" s="28"/>
      <c r="I867" s="29"/>
      <c r="J867" s="29"/>
      <c r="K867" s="29"/>
      <c r="L867" s="29"/>
      <c r="M867" s="29"/>
    </row>
    <row r="868" spans="1:13" s="23" customFormat="1" x14ac:dyDescent="0.3">
      <c r="A868" s="27"/>
      <c r="B868" s="27"/>
      <c r="C868" s="31"/>
      <c r="D868" s="31"/>
      <c r="E868" s="30"/>
      <c r="F868" s="29"/>
      <c r="G868" s="29"/>
      <c r="H868" s="28"/>
      <c r="I868" s="29"/>
      <c r="J868" s="29"/>
      <c r="K868" s="29"/>
      <c r="L868" s="29"/>
      <c r="M868" s="29"/>
    </row>
    <row r="869" spans="1:13" s="23" customFormat="1" x14ac:dyDescent="0.3">
      <c r="A869" s="27"/>
      <c r="B869" s="27"/>
      <c r="C869" s="31"/>
      <c r="D869" s="31"/>
      <c r="E869" s="30"/>
      <c r="F869" s="29"/>
      <c r="G869" s="29"/>
      <c r="H869" s="28"/>
      <c r="I869" s="29"/>
      <c r="J869" s="29"/>
      <c r="K869" s="29"/>
      <c r="L869" s="29"/>
      <c r="M869" s="29"/>
    </row>
    <row r="870" spans="1:13" s="23" customFormat="1" x14ac:dyDescent="0.3">
      <c r="A870" s="27"/>
      <c r="B870" s="27"/>
      <c r="C870" s="31"/>
      <c r="D870" s="31"/>
      <c r="E870" s="30"/>
      <c r="F870" s="29"/>
      <c r="G870" s="29"/>
      <c r="H870" s="28"/>
      <c r="I870" s="29"/>
      <c r="J870" s="29"/>
      <c r="K870" s="29"/>
      <c r="L870" s="29"/>
      <c r="M870" s="29"/>
    </row>
    <row r="871" spans="1:13" s="23" customFormat="1" x14ac:dyDescent="0.3">
      <c r="A871" s="27"/>
      <c r="B871" s="27"/>
      <c r="C871" s="31"/>
      <c r="D871" s="31"/>
      <c r="E871" s="30"/>
      <c r="F871" s="29"/>
      <c r="G871" s="29"/>
      <c r="H871" s="28"/>
      <c r="I871" s="29"/>
      <c r="J871" s="29"/>
      <c r="K871" s="29"/>
      <c r="L871" s="29"/>
      <c r="M871" s="29"/>
    </row>
    <row r="872" spans="1:13" s="23" customFormat="1" x14ac:dyDescent="0.3">
      <c r="A872" s="27"/>
      <c r="B872" s="27"/>
      <c r="C872" s="31"/>
      <c r="D872" s="31"/>
      <c r="E872" s="30"/>
      <c r="F872" s="29"/>
      <c r="G872" s="29"/>
      <c r="H872" s="28"/>
      <c r="I872" s="29"/>
      <c r="J872" s="29"/>
      <c r="K872" s="29"/>
      <c r="L872" s="29"/>
      <c r="M872" s="29"/>
    </row>
    <row r="873" spans="1:13" s="23" customFormat="1" x14ac:dyDescent="0.3">
      <c r="A873" s="27"/>
      <c r="B873" s="27"/>
      <c r="C873" s="31"/>
      <c r="D873" s="31"/>
      <c r="E873" s="30"/>
      <c r="F873" s="29"/>
      <c r="G873" s="29"/>
      <c r="H873" s="28"/>
      <c r="I873" s="29"/>
      <c r="J873" s="29"/>
      <c r="K873" s="29"/>
      <c r="L873" s="29"/>
      <c r="M873" s="29"/>
    </row>
    <row r="874" spans="1:13" s="23" customFormat="1" x14ac:dyDescent="0.3">
      <c r="A874" s="27"/>
      <c r="B874" s="27"/>
      <c r="C874" s="31"/>
      <c r="D874" s="31"/>
      <c r="E874" s="30"/>
      <c r="F874" s="29"/>
      <c r="G874" s="29"/>
      <c r="H874" s="28"/>
      <c r="I874" s="29"/>
      <c r="J874" s="29"/>
      <c r="K874" s="29"/>
      <c r="L874" s="29"/>
      <c r="M874" s="29"/>
    </row>
    <row r="875" spans="1:13" s="23" customFormat="1" x14ac:dyDescent="0.3">
      <c r="A875" s="27"/>
      <c r="B875" s="27"/>
      <c r="C875" s="31"/>
      <c r="D875" s="31"/>
      <c r="E875" s="30"/>
      <c r="F875" s="29"/>
      <c r="G875" s="29"/>
      <c r="H875" s="28"/>
      <c r="I875" s="29"/>
      <c r="J875" s="29"/>
      <c r="K875" s="29"/>
      <c r="L875" s="29"/>
      <c r="M875" s="29"/>
    </row>
    <row r="876" spans="1:13" s="23" customFormat="1" x14ac:dyDescent="0.3">
      <c r="A876" s="27"/>
      <c r="B876" s="27"/>
      <c r="C876" s="31"/>
      <c r="D876" s="31"/>
      <c r="E876" s="30"/>
      <c r="F876" s="29"/>
      <c r="G876" s="29"/>
      <c r="H876" s="28"/>
      <c r="I876" s="29"/>
      <c r="J876" s="29"/>
      <c r="K876" s="29"/>
      <c r="L876" s="29"/>
      <c r="M876" s="29"/>
    </row>
    <row r="877" spans="1:13" s="23" customFormat="1" x14ac:dyDescent="0.3">
      <c r="A877" s="27"/>
      <c r="B877" s="27"/>
      <c r="C877" s="31"/>
      <c r="D877" s="31"/>
      <c r="E877" s="30"/>
      <c r="F877" s="29"/>
      <c r="G877" s="29"/>
      <c r="H877" s="28"/>
      <c r="I877" s="29"/>
      <c r="J877" s="29"/>
      <c r="K877" s="29"/>
      <c r="L877" s="29"/>
      <c r="M877" s="29"/>
    </row>
    <row r="878" spans="1:13" s="23" customFormat="1" x14ac:dyDescent="0.3">
      <c r="A878" s="27"/>
      <c r="B878" s="27"/>
      <c r="C878" s="31"/>
      <c r="D878" s="31"/>
      <c r="E878" s="30"/>
      <c r="F878" s="29"/>
      <c r="G878" s="29"/>
      <c r="H878" s="28"/>
      <c r="I878" s="29"/>
      <c r="J878" s="29"/>
      <c r="K878" s="29"/>
      <c r="L878" s="29"/>
      <c r="M878" s="29"/>
    </row>
    <row r="879" spans="1:13" s="23" customFormat="1" x14ac:dyDescent="0.3">
      <c r="A879" s="27"/>
      <c r="B879" s="27"/>
      <c r="C879" s="31"/>
      <c r="D879" s="31"/>
      <c r="E879" s="30"/>
      <c r="F879" s="29"/>
      <c r="G879" s="29"/>
      <c r="H879" s="28"/>
      <c r="I879" s="29"/>
      <c r="J879" s="29"/>
      <c r="K879" s="29"/>
      <c r="L879" s="29"/>
      <c r="M879" s="29"/>
    </row>
    <row r="880" spans="1:13" s="23" customFormat="1" x14ac:dyDescent="0.3">
      <c r="A880" s="27"/>
      <c r="B880" s="27"/>
      <c r="C880" s="31"/>
      <c r="D880" s="31"/>
      <c r="E880" s="30"/>
      <c r="F880" s="29"/>
      <c r="G880" s="29"/>
      <c r="H880" s="28"/>
      <c r="I880" s="29"/>
      <c r="J880" s="29"/>
      <c r="K880" s="29"/>
      <c r="L880" s="29"/>
      <c r="M880" s="29"/>
    </row>
    <row r="881" spans="1:13" s="23" customFormat="1" x14ac:dyDescent="0.3">
      <c r="A881" s="27"/>
      <c r="B881" s="27"/>
      <c r="C881" s="31"/>
      <c r="D881" s="31"/>
      <c r="E881" s="30"/>
      <c r="F881" s="29"/>
      <c r="G881" s="29"/>
      <c r="H881" s="28"/>
      <c r="I881" s="29"/>
      <c r="J881" s="29"/>
      <c r="K881" s="29"/>
      <c r="L881" s="29"/>
      <c r="M881" s="29"/>
    </row>
    <row r="882" spans="1:13" s="23" customFormat="1" x14ac:dyDescent="0.3">
      <c r="A882" s="27"/>
      <c r="B882" s="27"/>
      <c r="C882" s="31"/>
      <c r="D882" s="31"/>
      <c r="E882" s="30"/>
      <c r="F882" s="29"/>
      <c r="G882" s="29"/>
      <c r="H882" s="28"/>
      <c r="I882" s="29"/>
      <c r="J882" s="29"/>
      <c r="K882" s="29"/>
      <c r="L882" s="29"/>
      <c r="M882" s="29"/>
    </row>
    <row r="883" spans="1:13" s="23" customFormat="1" x14ac:dyDescent="0.3">
      <c r="A883" s="27"/>
      <c r="B883" s="27"/>
      <c r="C883" s="31"/>
      <c r="D883" s="31"/>
      <c r="E883" s="30"/>
      <c r="F883" s="29"/>
      <c r="G883" s="29"/>
      <c r="H883" s="28"/>
      <c r="I883" s="29"/>
      <c r="J883" s="29"/>
      <c r="K883" s="29"/>
      <c r="L883" s="29"/>
      <c r="M883" s="29"/>
    </row>
    <row r="884" spans="1:13" s="23" customFormat="1" x14ac:dyDescent="0.3">
      <c r="A884" s="27"/>
      <c r="B884" s="27"/>
      <c r="C884" s="31"/>
      <c r="D884" s="31"/>
      <c r="E884" s="30"/>
      <c r="F884" s="29"/>
      <c r="G884" s="29"/>
      <c r="H884" s="28"/>
      <c r="I884" s="29"/>
      <c r="J884" s="29"/>
      <c r="K884" s="29"/>
      <c r="L884" s="29"/>
      <c r="M884" s="29"/>
    </row>
    <row r="885" spans="1:13" s="23" customFormat="1" x14ac:dyDescent="0.3">
      <c r="A885" s="27"/>
      <c r="B885" s="27"/>
      <c r="C885" s="31"/>
      <c r="D885" s="31"/>
      <c r="E885" s="30"/>
      <c r="F885" s="29"/>
      <c r="G885" s="29"/>
      <c r="H885" s="28"/>
      <c r="I885" s="29"/>
      <c r="J885" s="29"/>
      <c r="K885" s="29"/>
      <c r="L885" s="29"/>
      <c r="M885" s="29"/>
    </row>
    <row r="886" spans="1:13" s="23" customFormat="1" x14ac:dyDescent="0.3">
      <c r="A886" s="27"/>
      <c r="B886" s="27"/>
      <c r="C886" s="31"/>
      <c r="D886" s="31"/>
      <c r="E886" s="30"/>
      <c r="F886" s="29"/>
      <c r="G886" s="29"/>
      <c r="H886" s="28"/>
      <c r="I886" s="29"/>
      <c r="J886" s="29"/>
      <c r="K886" s="29"/>
      <c r="L886" s="29"/>
      <c r="M886" s="29"/>
    </row>
    <row r="887" spans="1:13" s="23" customFormat="1" x14ac:dyDescent="0.3">
      <c r="A887" s="27"/>
      <c r="B887" s="27"/>
      <c r="C887" s="31"/>
      <c r="D887" s="31"/>
      <c r="E887" s="30"/>
      <c r="F887" s="29"/>
      <c r="G887" s="29"/>
      <c r="H887" s="28"/>
      <c r="I887" s="29"/>
      <c r="J887" s="29"/>
      <c r="K887" s="29"/>
      <c r="L887" s="29"/>
      <c r="M887" s="29"/>
    </row>
    <row r="888" spans="1:13" s="23" customFormat="1" x14ac:dyDescent="0.3">
      <c r="A888" s="27"/>
      <c r="B888" s="27"/>
      <c r="C888" s="31"/>
      <c r="D888" s="31"/>
      <c r="E888" s="30"/>
      <c r="F888" s="29"/>
      <c r="G888" s="29"/>
      <c r="H888" s="28"/>
      <c r="I888" s="29"/>
      <c r="J888" s="29"/>
      <c r="K888" s="29"/>
      <c r="L888" s="29"/>
      <c r="M888" s="29"/>
    </row>
    <row r="889" spans="1:13" s="23" customFormat="1" x14ac:dyDescent="0.3">
      <c r="A889" s="27"/>
      <c r="B889" s="27"/>
      <c r="C889" s="31"/>
      <c r="D889" s="31"/>
      <c r="E889" s="30"/>
      <c r="F889" s="29"/>
      <c r="G889" s="29"/>
      <c r="H889" s="28"/>
      <c r="I889" s="29"/>
      <c r="J889" s="29"/>
      <c r="K889" s="29"/>
      <c r="L889" s="29"/>
      <c r="M889" s="29"/>
    </row>
    <row r="890" spans="1:13" s="23" customFormat="1" x14ac:dyDescent="0.3">
      <c r="A890" s="27"/>
      <c r="B890" s="27"/>
      <c r="C890" s="31"/>
      <c r="D890" s="31"/>
      <c r="E890" s="30"/>
      <c r="F890" s="29"/>
      <c r="G890" s="29"/>
      <c r="H890" s="28"/>
      <c r="I890" s="29"/>
      <c r="J890" s="29"/>
      <c r="K890" s="29"/>
      <c r="L890" s="29"/>
      <c r="M890" s="29"/>
    </row>
    <row r="891" spans="1:13" s="23" customFormat="1" x14ac:dyDescent="0.3">
      <c r="A891" s="27"/>
      <c r="B891" s="27"/>
      <c r="C891" s="31"/>
      <c r="D891" s="31"/>
      <c r="E891" s="30"/>
      <c r="F891" s="29"/>
      <c r="G891" s="29"/>
      <c r="H891" s="28"/>
      <c r="I891" s="29"/>
      <c r="J891" s="29"/>
      <c r="K891" s="29"/>
      <c r="L891" s="29"/>
      <c r="M891" s="29"/>
    </row>
    <row r="892" spans="1:13" s="23" customFormat="1" x14ac:dyDescent="0.3">
      <c r="A892" s="27"/>
      <c r="B892" s="27"/>
      <c r="C892" s="31"/>
      <c r="D892" s="31"/>
      <c r="E892" s="30"/>
      <c r="F892" s="29"/>
      <c r="G892" s="29"/>
      <c r="H892" s="28"/>
      <c r="I892" s="29"/>
      <c r="J892" s="29"/>
      <c r="K892" s="29"/>
      <c r="L892" s="29"/>
      <c r="M892" s="29"/>
    </row>
    <row r="893" spans="1:13" s="23" customFormat="1" x14ac:dyDescent="0.3">
      <c r="A893" s="27"/>
      <c r="B893" s="27"/>
      <c r="C893" s="31"/>
      <c r="D893" s="31"/>
      <c r="E893" s="30"/>
      <c r="F893" s="29"/>
      <c r="G893" s="29"/>
      <c r="H893" s="28"/>
      <c r="I893" s="29"/>
      <c r="J893" s="29"/>
      <c r="K893" s="29"/>
      <c r="L893" s="29"/>
      <c r="M893" s="29"/>
    </row>
    <row r="894" spans="1:13" s="23" customFormat="1" x14ac:dyDescent="0.3">
      <c r="A894" s="27"/>
      <c r="B894" s="27"/>
      <c r="C894" s="31"/>
      <c r="D894" s="31"/>
      <c r="E894" s="30"/>
      <c r="F894" s="29"/>
      <c r="G894" s="29"/>
      <c r="H894" s="28"/>
      <c r="I894" s="29"/>
      <c r="J894" s="29"/>
      <c r="K894" s="29"/>
      <c r="L894" s="29"/>
      <c r="M894" s="29"/>
    </row>
    <row r="895" spans="1:13" s="23" customFormat="1" x14ac:dyDescent="0.3">
      <c r="A895" s="27"/>
      <c r="B895" s="27"/>
      <c r="C895" s="31"/>
      <c r="D895" s="31"/>
      <c r="E895" s="30"/>
      <c r="F895" s="29"/>
      <c r="G895" s="29"/>
      <c r="H895" s="28"/>
      <c r="I895" s="29"/>
      <c r="J895" s="29"/>
      <c r="K895" s="29"/>
      <c r="L895" s="29"/>
      <c r="M895" s="29"/>
    </row>
    <row r="896" spans="1:13" s="23" customFormat="1" x14ac:dyDescent="0.3">
      <c r="A896" s="27"/>
      <c r="B896" s="27"/>
      <c r="C896" s="31"/>
      <c r="D896" s="31"/>
      <c r="E896" s="30"/>
      <c r="F896" s="29"/>
      <c r="G896" s="29"/>
      <c r="H896" s="28"/>
      <c r="I896" s="29"/>
      <c r="J896" s="29"/>
      <c r="K896" s="29"/>
      <c r="L896" s="29"/>
      <c r="M896" s="29"/>
    </row>
    <row r="897" spans="1:13" s="23" customFormat="1" x14ac:dyDescent="0.3">
      <c r="A897" s="27"/>
      <c r="B897" s="27"/>
      <c r="C897" s="31"/>
      <c r="D897" s="31"/>
      <c r="E897" s="30"/>
      <c r="F897" s="29"/>
      <c r="G897" s="29"/>
      <c r="H897" s="28"/>
      <c r="I897" s="29"/>
      <c r="J897" s="29"/>
      <c r="K897" s="29"/>
      <c r="L897" s="29"/>
      <c r="M897" s="29"/>
    </row>
    <row r="898" spans="1:13" s="23" customFormat="1" x14ac:dyDescent="0.3">
      <c r="A898" s="27"/>
      <c r="B898" s="27"/>
      <c r="C898" s="31"/>
      <c r="D898" s="31"/>
      <c r="E898" s="30"/>
      <c r="F898" s="29"/>
      <c r="G898" s="29"/>
      <c r="H898" s="28"/>
      <c r="I898" s="29"/>
      <c r="J898" s="29"/>
      <c r="K898" s="29"/>
      <c r="L898" s="29"/>
      <c r="M898" s="29"/>
    </row>
    <row r="899" spans="1:13" s="23" customFormat="1" x14ac:dyDescent="0.3">
      <c r="A899" s="27"/>
      <c r="B899" s="27"/>
      <c r="C899" s="31"/>
      <c r="D899" s="31"/>
      <c r="E899" s="30"/>
      <c r="F899" s="29"/>
      <c r="G899" s="29"/>
      <c r="H899" s="28"/>
      <c r="I899" s="29"/>
      <c r="J899" s="29"/>
      <c r="K899" s="29"/>
      <c r="L899" s="29"/>
      <c r="M899" s="29"/>
    </row>
    <row r="900" spans="1:13" s="23" customFormat="1" x14ac:dyDescent="0.3">
      <c r="A900" s="27"/>
      <c r="B900" s="27"/>
      <c r="C900" s="31"/>
      <c r="D900" s="31"/>
      <c r="E900" s="30"/>
      <c r="F900" s="29"/>
      <c r="G900" s="29"/>
      <c r="H900" s="28"/>
      <c r="I900" s="29"/>
      <c r="J900" s="29"/>
      <c r="K900" s="29"/>
      <c r="L900" s="29"/>
      <c r="M900" s="29"/>
    </row>
    <row r="901" spans="1:13" s="23" customFormat="1" x14ac:dyDescent="0.3">
      <c r="A901" s="27"/>
      <c r="B901" s="27"/>
      <c r="C901" s="31"/>
      <c r="D901" s="31"/>
      <c r="E901" s="30"/>
      <c r="F901" s="29"/>
      <c r="G901" s="29"/>
      <c r="H901" s="28"/>
      <c r="I901" s="29"/>
      <c r="J901" s="29"/>
      <c r="K901" s="29"/>
      <c r="L901" s="29"/>
      <c r="M901" s="29"/>
    </row>
    <row r="902" spans="1:13" s="23" customFormat="1" x14ac:dyDescent="0.3">
      <c r="A902" s="27"/>
      <c r="B902" s="27"/>
      <c r="C902" s="31"/>
      <c r="D902" s="31"/>
      <c r="E902" s="30"/>
      <c r="F902" s="29"/>
      <c r="G902" s="29"/>
      <c r="H902" s="28"/>
      <c r="I902" s="29"/>
      <c r="J902" s="29"/>
      <c r="K902" s="29"/>
      <c r="L902" s="29"/>
      <c r="M902" s="29"/>
    </row>
    <row r="903" spans="1:13" s="23" customFormat="1" x14ac:dyDescent="0.3">
      <c r="A903" s="27"/>
      <c r="B903" s="27"/>
      <c r="C903" s="31"/>
      <c r="D903" s="31"/>
      <c r="E903" s="30"/>
      <c r="F903" s="29"/>
      <c r="G903" s="29"/>
      <c r="H903" s="28"/>
      <c r="I903" s="29"/>
      <c r="J903" s="29"/>
      <c r="K903" s="29"/>
      <c r="L903" s="29"/>
      <c r="M903" s="29"/>
    </row>
    <row r="904" spans="1:13" s="23" customFormat="1" x14ac:dyDescent="0.3">
      <c r="A904" s="27"/>
      <c r="B904" s="27"/>
      <c r="C904" s="31"/>
      <c r="D904" s="31"/>
      <c r="E904" s="30"/>
      <c r="F904" s="29"/>
      <c r="G904" s="29"/>
      <c r="H904" s="28"/>
      <c r="I904" s="29"/>
      <c r="J904" s="29"/>
      <c r="K904" s="29"/>
      <c r="L904" s="29"/>
      <c r="M904" s="29"/>
    </row>
    <row r="905" spans="1:13" s="23" customFormat="1" x14ac:dyDescent="0.3">
      <c r="A905" s="27"/>
      <c r="B905" s="27"/>
      <c r="C905" s="31"/>
      <c r="D905" s="31"/>
      <c r="E905" s="30"/>
      <c r="F905" s="29"/>
      <c r="G905" s="29"/>
      <c r="H905" s="28"/>
      <c r="I905" s="29"/>
      <c r="J905" s="29"/>
      <c r="K905" s="29"/>
      <c r="L905" s="29"/>
      <c r="M905" s="29"/>
    </row>
    <row r="906" spans="1:13" s="23" customFormat="1" x14ac:dyDescent="0.3">
      <c r="A906" s="27"/>
      <c r="B906" s="27"/>
      <c r="C906" s="31"/>
      <c r="D906" s="31"/>
      <c r="E906" s="30"/>
      <c r="F906" s="29"/>
      <c r="G906" s="29"/>
      <c r="H906" s="28"/>
      <c r="I906" s="29"/>
      <c r="J906" s="29"/>
      <c r="K906" s="29"/>
      <c r="L906" s="29"/>
      <c r="M906" s="29"/>
    </row>
    <row r="907" spans="1:13" s="23" customFormat="1" x14ac:dyDescent="0.3">
      <c r="A907" s="27"/>
      <c r="B907" s="27"/>
      <c r="C907" s="31"/>
      <c r="D907" s="31"/>
      <c r="E907" s="30"/>
      <c r="F907" s="29"/>
      <c r="G907" s="29"/>
      <c r="H907" s="28"/>
      <c r="I907" s="29"/>
      <c r="J907" s="29"/>
      <c r="K907" s="29"/>
      <c r="L907" s="29"/>
      <c r="M907" s="29"/>
    </row>
    <row r="908" spans="1:13" s="23" customFormat="1" x14ac:dyDescent="0.3">
      <c r="A908" s="27"/>
      <c r="B908" s="27"/>
      <c r="C908" s="31"/>
      <c r="D908" s="31"/>
      <c r="E908" s="30"/>
      <c r="F908" s="29"/>
      <c r="G908" s="29"/>
      <c r="H908" s="28"/>
      <c r="I908" s="29"/>
      <c r="J908" s="29"/>
      <c r="K908" s="29"/>
      <c r="L908" s="29"/>
      <c r="M908" s="29"/>
    </row>
    <row r="909" spans="1:13" s="23" customFormat="1" x14ac:dyDescent="0.3">
      <c r="A909" s="27"/>
      <c r="B909" s="27"/>
      <c r="C909" s="31"/>
      <c r="D909" s="31"/>
      <c r="E909" s="30"/>
      <c r="F909" s="29"/>
      <c r="G909" s="29"/>
      <c r="H909" s="28"/>
      <c r="I909" s="29"/>
      <c r="J909" s="29"/>
      <c r="K909" s="29"/>
      <c r="L909" s="29"/>
      <c r="M909" s="29"/>
    </row>
    <row r="910" spans="1:13" s="23" customFormat="1" x14ac:dyDescent="0.3">
      <c r="A910" s="27"/>
      <c r="B910" s="27"/>
      <c r="C910" s="31"/>
      <c r="D910" s="31"/>
      <c r="E910" s="30"/>
      <c r="F910" s="29"/>
      <c r="G910" s="29"/>
      <c r="H910" s="28"/>
      <c r="I910" s="29"/>
      <c r="J910" s="29"/>
      <c r="K910" s="29"/>
      <c r="L910" s="29"/>
      <c r="M910" s="29"/>
    </row>
    <row r="911" spans="1:13" s="23" customFormat="1" x14ac:dyDescent="0.3">
      <c r="A911" s="27"/>
      <c r="B911" s="27"/>
      <c r="C911" s="31"/>
      <c r="D911" s="31"/>
      <c r="E911" s="30"/>
      <c r="F911" s="29"/>
      <c r="G911" s="29"/>
      <c r="H911" s="28"/>
      <c r="I911" s="29"/>
      <c r="J911" s="29"/>
      <c r="K911" s="29"/>
      <c r="L911" s="29"/>
      <c r="M911" s="29"/>
    </row>
    <row r="912" spans="1:13" s="23" customFormat="1" x14ac:dyDescent="0.3">
      <c r="A912" s="27"/>
      <c r="B912" s="27"/>
      <c r="C912" s="31"/>
      <c r="D912" s="31"/>
      <c r="E912" s="30"/>
      <c r="F912" s="29"/>
      <c r="G912" s="29"/>
      <c r="H912" s="28"/>
      <c r="I912" s="29"/>
      <c r="J912" s="29"/>
      <c r="K912" s="29"/>
      <c r="L912" s="29"/>
      <c r="M912" s="29"/>
    </row>
    <row r="913" spans="1:13" s="23" customFormat="1" x14ac:dyDescent="0.3">
      <c r="A913" s="27"/>
      <c r="B913" s="27"/>
      <c r="C913" s="31"/>
      <c r="D913" s="31"/>
      <c r="E913" s="30"/>
      <c r="F913" s="29"/>
      <c r="G913" s="29"/>
      <c r="H913" s="28"/>
      <c r="I913" s="29"/>
      <c r="J913" s="29"/>
      <c r="K913" s="29"/>
      <c r="L913" s="29"/>
      <c r="M913" s="29"/>
    </row>
    <row r="914" spans="1:13" s="23" customFormat="1" x14ac:dyDescent="0.3">
      <c r="A914" s="27"/>
      <c r="B914" s="27"/>
      <c r="C914" s="31"/>
      <c r="D914" s="31"/>
      <c r="E914" s="30"/>
      <c r="F914" s="29"/>
      <c r="G914" s="29"/>
      <c r="H914" s="28"/>
      <c r="I914" s="29"/>
      <c r="J914" s="29"/>
      <c r="K914" s="29"/>
      <c r="L914" s="29"/>
      <c r="M914" s="29"/>
    </row>
    <row r="915" spans="1:13" s="23" customFormat="1" x14ac:dyDescent="0.3">
      <c r="A915" s="27"/>
      <c r="B915" s="27"/>
      <c r="C915" s="31"/>
      <c r="D915" s="31"/>
      <c r="E915" s="30"/>
      <c r="F915" s="29"/>
      <c r="G915" s="29"/>
      <c r="H915" s="28"/>
      <c r="I915" s="29"/>
      <c r="J915" s="29"/>
      <c r="K915" s="29"/>
      <c r="L915" s="29"/>
      <c r="M915" s="29"/>
    </row>
    <row r="916" spans="1:13" s="23" customFormat="1" x14ac:dyDescent="0.3">
      <c r="A916" s="27"/>
      <c r="B916" s="27"/>
      <c r="C916" s="31"/>
      <c r="D916" s="31"/>
      <c r="E916" s="30"/>
      <c r="F916" s="29"/>
      <c r="G916" s="29"/>
      <c r="H916" s="28"/>
      <c r="I916" s="29"/>
      <c r="J916" s="29"/>
      <c r="K916" s="29"/>
      <c r="L916" s="29"/>
      <c r="M916" s="29"/>
    </row>
    <row r="917" spans="1:13" s="23" customFormat="1" x14ac:dyDescent="0.3">
      <c r="A917" s="27"/>
      <c r="B917" s="27"/>
      <c r="C917" s="31"/>
      <c r="D917" s="31"/>
      <c r="E917" s="30"/>
      <c r="F917" s="29"/>
      <c r="G917" s="29"/>
      <c r="H917" s="28"/>
      <c r="I917" s="29"/>
      <c r="J917" s="29"/>
      <c r="K917" s="29"/>
      <c r="L917" s="29"/>
      <c r="M917" s="29"/>
    </row>
    <row r="918" spans="1:13" s="23" customFormat="1" x14ac:dyDescent="0.3">
      <c r="A918" s="27"/>
      <c r="B918" s="27"/>
      <c r="C918" s="31"/>
      <c r="D918" s="31"/>
      <c r="E918" s="30"/>
      <c r="F918" s="29"/>
      <c r="G918" s="29"/>
      <c r="H918" s="28"/>
      <c r="I918" s="29"/>
      <c r="J918" s="29"/>
      <c r="K918" s="29"/>
      <c r="L918" s="29"/>
      <c r="M918" s="29"/>
    </row>
    <row r="919" spans="1:13" s="23" customFormat="1" x14ac:dyDescent="0.3">
      <c r="A919" s="27"/>
      <c r="B919" s="27"/>
      <c r="C919" s="31"/>
      <c r="D919" s="31"/>
      <c r="E919" s="30"/>
      <c r="F919" s="29"/>
      <c r="G919" s="29"/>
      <c r="H919" s="28"/>
      <c r="I919" s="29"/>
      <c r="J919" s="29"/>
      <c r="K919" s="29"/>
      <c r="L919" s="29"/>
      <c r="M919" s="29"/>
    </row>
    <row r="920" spans="1:13" s="23" customFormat="1" x14ac:dyDescent="0.3">
      <c r="A920" s="27"/>
      <c r="B920" s="27"/>
      <c r="C920" s="31"/>
      <c r="D920" s="31"/>
      <c r="E920" s="30"/>
      <c r="F920" s="29"/>
      <c r="G920" s="29"/>
      <c r="H920" s="28"/>
      <c r="I920" s="29"/>
      <c r="J920" s="29"/>
      <c r="K920" s="29"/>
      <c r="L920" s="29"/>
      <c r="M920" s="29"/>
    </row>
    <row r="921" spans="1:13" s="23" customFormat="1" x14ac:dyDescent="0.3">
      <c r="A921" s="27"/>
      <c r="B921" s="27"/>
      <c r="C921" s="31"/>
      <c r="D921" s="31"/>
      <c r="E921" s="30"/>
      <c r="F921" s="29"/>
      <c r="G921" s="29"/>
      <c r="H921" s="28"/>
      <c r="I921" s="29"/>
      <c r="J921" s="29"/>
      <c r="K921" s="29"/>
      <c r="L921" s="29"/>
      <c r="M921" s="29"/>
    </row>
    <row r="922" spans="1:13" s="23" customFormat="1" x14ac:dyDescent="0.3">
      <c r="A922" s="27"/>
      <c r="B922" s="27"/>
      <c r="C922" s="31"/>
      <c r="D922" s="31"/>
      <c r="E922" s="30"/>
      <c r="F922" s="29"/>
      <c r="G922" s="29"/>
      <c r="H922" s="28"/>
      <c r="I922" s="29"/>
      <c r="J922" s="29"/>
      <c r="K922" s="29"/>
      <c r="L922" s="29"/>
      <c r="M922" s="29"/>
    </row>
    <row r="923" spans="1:13" s="23" customFormat="1" x14ac:dyDescent="0.3">
      <c r="A923" s="27"/>
      <c r="B923" s="27"/>
      <c r="C923" s="31"/>
      <c r="D923" s="31"/>
      <c r="E923" s="30"/>
      <c r="F923" s="29"/>
      <c r="G923" s="29"/>
      <c r="H923" s="28"/>
      <c r="I923" s="29"/>
      <c r="J923" s="29"/>
      <c r="K923" s="29"/>
      <c r="L923" s="29"/>
      <c r="M923" s="29"/>
    </row>
    <row r="924" spans="1:13" s="23" customFormat="1" x14ac:dyDescent="0.3">
      <c r="A924" s="27"/>
      <c r="B924" s="27"/>
      <c r="C924" s="31"/>
      <c r="D924" s="31"/>
      <c r="E924" s="30"/>
      <c r="F924" s="29"/>
      <c r="G924" s="29"/>
      <c r="H924" s="28"/>
      <c r="I924" s="29"/>
      <c r="J924" s="29"/>
      <c r="K924" s="29"/>
      <c r="L924" s="29"/>
      <c r="M924" s="29"/>
    </row>
    <row r="925" spans="1:13" s="23" customFormat="1" x14ac:dyDescent="0.3">
      <c r="A925" s="27"/>
      <c r="B925" s="27"/>
      <c r="C925" s="31"/>
      <c r="D925" s="31"/>
      <c r="E925" s="30"/>
      <c r="F925" s="29"/>
      <c r="G925" s="29"/>
      <c r="H925" s="28"/>
      <c r="I925" s="29"/>
      <c r="J925" s="29"/>
      <c r="K925" s="29"/>
      <c r="L925" s="29"/>
      <c r="M925" s="29"/>
    </row>
    <row r="926" spans="1:13" s="23" customFormat="1" x14ac:dyDescent="0.3">
      <c r="A926" s="27"/>
      <c r="B926" s="27"/>
      <c r="C926" s="31"/>
      <c r="D926" s="31"/>
      <c r="E926" s="30"/>
      <c r="F926" s="29"/>
      <c r="G926" s="29"/>
      <c r="H926" s="28"/>
      <c r="I926" s="29"/>
      <c r="J926" s="29"/>
      <c r="K926" s="29"/>
      <c r="L926" s="29"/>
      <c r="M926" s="29"/>
    </row>
    <row r="927" spans="1:13" s="23" customFormat="1" x14ac:dyDescent="0.3">
      <c r="A927" s="27"/>
      <c r="B927" s="27"/>
      <c r="C927" s="31"/>
      <c r="D927" s="31"/>
      <c r="E927" s="30"/>
      <c r="F927" s="29"/>
      <c r="G927" s="29"/>
      <c r="H927" s="28"/>
      <c r="I927" s="29"/>
      <c r="J927" s="29"/>
      <c r="K927" s="29"/>
      <c r="L927" s="29"/>
      <c r="M927" s="29"/>
    </row>
    <row r="928" spans="1:13" s="23" customFormat="1" x14ac:dyDescent="0.3">
      <c r="A928" s="27"/>
      <c r="B928" s="27"/>
      <c r="C928" s="31"/>
      <c r="D928" s="31"/>
      <c r="E928" s="30"/>
      <c r="F928" s="29"/>
      <c r="G928" s="29"/>
      <c r="H928" s="28"/>
      <c r="I928" s="29"/>
      <c r="J928" s="29"/>
      <c r="K928" s="29"/>
      <c r="L928" s="29"/>
      <c r="M928" s="29"/>
    </row>
    <row r="929" spans="1:13" s="23" customFormat="1" x14ac:dyDescent="0.3">
      <c r="A929" s="27"/>
      <c r="B929" s="27"/>
      <c r="C929" s="31"/>
      <c r="D929" s="31"/>
      <c r="E929" s="30"/>
      <c r="F929" s="29"/>
      <c r="G929" s="29"/>
      <c r="H929" s="28"/>
      <c r="I929" s="29"/>
      <c r="J929" s="29"/>
      <c r="K929" s="29"/>
      <c r="L929" s="29"/>
      <c r="M929" s="29"/>
    </row>
    <row r="930" spans="1:13" s="23" customFormat="1" x14ac:dyDescent="0.3">
      <c r="A930" s="27"/>
      <c r="B930" s="27"/>
      <c r="C930" s="31"/>
      <c r="D930" s="31"/>
      <c r="E930" s="30"/>
      <c r="F930" s="29"/>
      <c r="G930" s="29"/>
      <c r="H930" s="28"/>
      <c r="I930" s="29"/>
      <c r="J930" s="29"/>
      <c r="K930" s="29"/>
      <c r="L930" s="29"/>
      <c r="M930" s="29"/>
    </row>
    <row r="931" spans="1:13" s="23" customFormat="1" x14ac:dyDescent="0.3">
      <c r="A931" s="27"/>
      <c r="B931" s="27"/>
      <c r="C931" s="31"/>
      <c r="D931" s="31"/>
      <c r="E931" s="30"/>
      <c r="F931" s="29"/>
      <c r="G931" s="29"/>
      <c r="H931" s="28"/>
      <c r="I931" s="29"/>
      <c r="J931" s="29"/>
      <c r="K931" s="29"/>
      <c r="L931" s="29"/>
      <c r="M931" s="29"/>
    </row>
    <row r="932" spans="1:13" s="23" customFormat="1" x14ac:dyDescent="0.3">
      <c r="A932" s="27"/>
      <c r="B932" s="27"/>
      <c r="C932" s="31"/>
      <c r="D932" s="31"/>
      <c r="E932" s="30"/>
      <c r="F932" s="29"/>
      <c r="G932" s="29"/>
      <c r="H932" s="28"/>
      <c r="I932" s="29"/>
      <c r="J932" s="29"/>
      <c r="K932" s="29"/>
      <c r="L932" s="29"/>
      <c r="M932" s="29"/>
    </row>
    <row r="933" spans="1:13" s="23" customFormat="1" x14ac:dyDescent="0.3">
      <c r="A933" s="27"/>
      <c r="B933" s="27"/>
      <c r="C933" s="31"/>
      <c r="D933" s="31"/>
      <c r="E933" s="30"/>
      <c r="F933" s="29"/>
      <c r="G933" s="29"/>
      <c r="H933" s="28"/>
      <c r="I933" s="29"/>
      <c r="J933" s="29"/>
      <c r="K933" s="29"/>
      <c r="L933" s="29"/>
      <c r="M933" s="29"/>
    </row>
    <row r="934" spans="1:13" s="23" customFormat="1" x14ac:dyDescent="0.3">
      <c r="A934" s="27"/>
      <c r="B934" s="27"/>
      <c r="C934" s="31"/>
      <c r="D934" s="31"/>
      <c r="E934" s="30"/>
      <c r="F934" s="29"/>
      <c r="G934" s="29"/>
      <c r="H934" s="28"/>
      <c r="I934" s="29"/>
      <c r="J934" s="29"/>
      <c r="K934" s="29"/>
      <c r="L934" s="29"/>
      <c r="M934" s="29"/>
    </row>
    <row r="935" spans="1:13" s="23" customFormat="1" x14ac:dyDescent="0.3">
      <c r="A935" s="27"/>
      <c r="B935" s="27"/>
      <c r="C935" s="31"/>
      <c r="D935" s="31"/>
      <c r="E935" s="30"/>
      <c r="F935" s="29"/>
      <c r="G935" s="29"/>
      <c r="H935" s="28"/>
      <c r="I935" s="29"/>
      <c r="J935" s="29"/>
      <c r="K935" s="29"/>
      <c r="L935" s="29"/>
      <c r="M935" s="29"/>
    </row>
    <row r="936" spans="1:13" s="23" customFormat="1" x14ac:dyDescent="0.3">
      <c r="A936" s="27"/>
      <c r="B936" s="27"/>
      <c r="C936" s="31"/>
      <c r="D936" s="31"/>
      <c r="E936" s="30"/>
      <c r="F936" s="29"/>
      <c r="G936" s="29"/>
      <c r="H936" s="28"/>
      <c r="I936" s="29"/>
      <c r="J936" s="29"/>
      <c r="K936" s="29"/>
      <c r="L936" s="29"/>
      <c r="M936" s="29"/>
    </row>
    <row r="937" spans="1:13" s="23" customFormat="1" x14ac:dyDescent="0.3">
      <c r="A937" s="27"/>
      <c r="B937" s="27"/>
      <c r="C937" s="31"/>
      <c r="D937" s="31"/>
      <c r="E937" s="30"/>
      <c r="F937" s="29"/>
      <c r="G937" s="29"/>
      <c r="H937" s="28"/>
      <c r="I937" s="29"/>
      <c r="J937" s="29"/>
      <c r="K937" s="29"/>
      <c r="L937" s="29"/>
      <c r="M937" s="29"/>
    </row>
    <row r="938" spans="1:13" s="23" customFormat="1" x14ac:dyDescent="0.3">
      <c r="A938" s="27"/>
      <c r="B938" s="27"/>
      <c r="C938" s="31"/>
      <c r="D938" s="31"/>
      <c r="E938" s="30"/>
      <c r="F938" s="29"/>
      <c r="G938" s="29"/>
      <c r="H938" s="28"/>
      <c r="I938" s="29"/>
      <c r="J938" s="29"/>
      <c r="K938" s="29"/>
      <c r="L938" s="29"/>
      <c r="M938" s="29"/>
    </row>
    <row r="939" spans="1:13" s="23" customFormat="1" x14ac:dyDescent="0.3">
      <c r="A939" s="27"/>
      <c r="B939" s="27"/>
      <c r="C939" s="31"/>
      <c r="D939" s="31"/>
      <c r="E939" s="30"/>
      <c r="F939" s="29"/>
      <c r="G939" s="29"/>
      <c r="H939" s="28"/>
      <c r="I939" s="29"/>
      <c r="J939" s="29"/>
      <c r="K939" s="29"/>
      <c r="L939" s="29"/>
      <c r="M939" s="29"/>
    </row>
    <row r="940" spans="1:13" s="23" customFormat="1" x14ac:dyDescent="0.3">
      <c r="A940" s="27"/>
      <c r="B940" s="27"/>
      <c r="C940" s="31"/>
      <c r="D940" s="31"/>
      <c r="E940" s="30"/>
      <c r="F940" s="29"/>
      <c r="G940" s="29"/>
      <c r="H940" s="28"/>
      <c r="I940" s="29"/>
      <c r="J940" s="29"/>
      <c r="K940" s="29"/>
      <c r="L940" s="29"/>
      <c r="M940" s="29"/>
    </row>
    <row r="941" spans="1:13" s="23" customFormat="1" x14ac:dyDescent="0.3">
      <c r="A941" s="27"/>
      <c r="B941" s="27"/>
      <c r="C941" s="31"/>
      <c r="D941" s="31"/>
      <c r="E941" s="30"/>
      <c r="F941" s="29"/>
      <c r="G941" s="29"/>
      <c r="H941" s="28"/>
      <c r="I941" s="29"/>
      <c r="J941" s="29"/>
      <c r="K941" s="29"/>
      <c r="L941" s="29"/>
      <c r="M941" s="29"/>
    </row>
    <row r="942" spans="1:13" s="23" customFormat="1" x14ac:dyDescent="0.3">
      <c r="A942" s="27"/>
      <c r="B942" s="27"/>
      <c r="C942" s="31"/>
      <c r="D942" s="31"/>
      <c r="E942" s="30"/>
      <c r="F942" s="29"/>
      <c r="G942" s="29"/>
      <c r="H942" s="28"/>
      <c r="I942" s="29"/>
      <c r="J942" s="29"/>
      <c r="K942" s="29"/>
      <c r="L942" s="29"/>
      <c r="M942" s="29"/>
    </row>
    <row r="943" spans="1:13" s="23" customFormat="1" x14ac:dyDescent="0.3">
      <c r="A943" s="27"/>
      <c r="B943" s="27"/>
      <c r="C943" s="31"/>
      <c r="D943" s="31"/>
      <c r="E943" s="30"/>
      <c r="F943" s="29"/>
      <c r="G943" s="29"/>
      <c r="H943" s="28"/>
      <c r="I943" s="29"/>
      <c r="J943" s="29"/>
      <c r="K943" s="29"/>
      <c r="L943" s="29"/>
      <c r="M943" s="29"/>
    </row>
    <row r="944" spans="1:13" s="23" customFormat="1" x14ac:dyDescent="0.3">
      <c r="A944" s="27"/>
      <c r="B944" s="27"/>
      <c r="C944" s="31"/>
      <c r="D944" s="31"/>
      <c r="E944" s="30"/>
      <c r="F944" s="29"/>
      <c r="G944" s="29"/>
      <c r="H944" s="28"/>
      <c r="I944" s="29"/>
      <c r="J944" s="29"/>
      <c r="K944" s="29"/>
      <c r="L944" s="29"/>
      <c r="M944" s="29"/>
    </row>
    <row r="945" spans="1:13" s="23" customFormat="1" x14ac:dyDescent="0.3">
      <c r="A945" s="27"/>
      <c r="B945" s="27"/>
      <c r="C945" s="31"/>
      <c r="D945" s="31"/>
      <c r="E945" s="30"/>
      <c r="F945" s="29"/>
      <c r="G945" s="29"/>
      <c r="H945" s="28"/>
      <c r="I945" s="29"/>
      <c r="J945" s="29"/>
      <c r="K945" s="29"/>
      <c r="L945" s="29"/>
      <c r="M945" s="29"/>
    </row>
    <row r="946" spans="1:13" s="23" customFormat="1" x14ac:dyDescent="0.3">
      <c r="A946" s="27"/>
      <c r="B946" s="27"/>
      <c r="C946" s="31"/>
      <c r="D946" s="31"/>
      <c r="E946" s="30"/>
      <c r="F946" s="29"/>
      <c r="G946" s="29"/>
      <c r="H946" s="28"/>
      <c r="I946" s="29"/>
      <c r="J946" s="29"/>
      <c r="K946" s="29"/>
      <c r="L946" s="29"/>
      <c r="M946" s="29"/>
    </row>
    <row r="947" spans="1:13" s="23" customFormat="1" x14ac:dyDescent="0.3">
      <c r="A947" s="27"/>
      <c r="B947" s="27"/>
      <c r="C947" s="31"/>
      <c r="D947" s="31"/>
      <c r="E947" s="30"/>
      <c r="F947" s="29"/>
      <c r="G947" s="29"/>
      <c r="H947" s="28"/>
      <c r="I947" s="29"/>
      <c r="J947" s="29"/>
      <c r="K947" s="29"/>
      <c r="L947" s="29"/>
      <c r="M947" s="29"/>
    </row>
    <row r="948" spans="1:13" s="23" customFormat="1" x14ac:dyDescent="0.3">
      <c r="A948" s="27"/>
      <c r="B948" s="27"/>
      <c r="C948" s="31"/>
      <c r="D948" s="31"/>
      <c r="E948" s="30"/>
      <c r="F948" s="29"/>
      <c r="G948" s="29"/>
      <c r="H948" s="28"/>
      <c r="I948" s="29"/>
      <c r="J948" s="29"/>
      <c r="K948" s="29"/>
      <c r="L948" s="29"/>
      <c r="M948" s="29"/>
    </row>
    <row r="949" spans="1:13" s="23" customFormat="1" x14ac:dyDescent="0.3">
      <c r="A949" s="27"/>
      <c r="B949" s="27"/>
      <c r="C949" s="31"/>
      <c r="D949" s="31"/>
      <c r="E949" s="30"/>
      <c r="F949" s="29"/>
      <c r="G949" s="29"/>
      <c r="H949" s="28"/>
      <c r="I949" s="29"/>
      <c r="J949" s="29"/>
      <c r="K949" s="29"/>
      <c r="L949" s="29"/>
      <c r="M949" s="29"/>
    </row>
    <row r="950" spans="1:13" s="23" customFormat="1" x14ac:dyDescent="0.3">
      <c r="A950" s="27"/>
      <c r="B950" s="27"/>
      <c r="C950" s="31"/>
      <c r="D950" s="31"/>
      <c r="E950" s="30"/>
      <c r="F950" s="29"/>
      <c r="G950" s="29"/>
      <c r="H950" s="28"/>
      <c r="I950" s="29"/>
      <c r="J950" s="29"/>
      <c r="K950" s="29"/>
      <c r="L950" s="29"/>
      <c r="M950" s="29"/>
    </row>
    <row r="951" spans="1:13" s="23" customFormat="1" x14ac:dyDescent="0.3">
      <c r="A951" s="27"/>
      <c r="B951" s="27"/>
      <c r="C951" s="31"/>
      <c r="D951" s="31"/>
      <c r="E951" s="30"/>
      <c r="F951" s="29"/>
      <c r="G951" s="29"/>
      <c r="H951" s="28"/>
      <c r="I951" s="29"/>
      <c r="J951" s="29"/>
      <c r="K951" s="29"/>
      <c r="L951" s="29"/>
      <c r="M951" s="29"/>
    </row>
    <row r="952" spans="1:13" s="23" customFormat="1" x14ac:dyDescent="0.3">
      <c r="A952" s="27"/>
      <c r="B952" s="27"/>
      <c r="C952" s="31"/>
      <c r="D952" s="31"/>
      <c r="E952" s="30"/>
      <c r="F952" s="29"/>
      <c r="G952" s="29"/>
      <c r="H952" s="28"/>
      <c r="I952" s="29"/>
      <c r="J952" s="29"/>
      <c r="K952" s="29"/>
      <c r="L952" s="29"/>
      <c r="M952" s="29"/>
    </row>
    <row r="953" spans="1:13" s="23" customFormat="1" x14ac:dyDescent="0.3">
      <c r="A953" s="27"/>
      <c r="B953" s="27"/>
      <c r="C953" s="31"/>
      <c r="D953" s="31"/>
      <c r="E953" s="30"/>
      <c r="F953" s="29"/>
      <c r="G953" s="29"/>
      <c r="H953" s="28"/>
      <c r="I953" s="29"/>
      <c r="J953" s="29"/>
      <c r="K953" s="29"/>
      <c r="L953" s="29"/>
      <c r="M953" s="29"/>
    </row>
    <row r="954" spans="1:13" s="23" customFormat="1" x14ac:dyDescent="0.3">
      <c r="A954" s="27"/>
      <c r="B954" s="27"/>
      <c r="C954" s="31"/>
      <c r="D954" s="31"/>
      <c r="E954" s="30"/>
      <c r="F954" s="29"/>
      <c r="G954" s="29"/>
      <c r="H954" s="28"/>
      <c r="I954" s="29"/>
      <c r="J954" s="29"/>
      <c r="K954" s="29"/>
      <c r="L954" s="29"/>
      <c r="M954" s="29"/>
    </row>
    <row r="955" spans="1:13" s="23" customFormat="1" x14ac:dyDescent="0.3">
      <c r="A955" s="27"/>
      <c r="B955" s="27"/>
      <c r="C955" s="31"/>
      <c r="D955" s="31"/>
      <c r="E955" s="30"/>
      <c r="F955" s="29"/>
      <c r="G955" s="29"/>
      <c r="H955" s="28"/>
      <c r="I955" s="29"/>
      <c r="J955" s="29"/>
      <c r="K955" s="29"/>
      <c r="L955" s="29"/>
      <c r="M955" s="29"/>
    </row>
    <row r="956" spans="1:13" s="23" customFormat="1" x14ac:dyDescent="0.3">
      <c r="A956" s="27"/>
      <c r="B956" s="27"/>
      <c r="C956" s="31"/>
      <c r="D956" s="31"/>
      <c r="E956" s="30"/>
      <c r="F956" s="29"/>
      <c r="G956" s="29"/>
      <c r="H956" s="28"/>
      <c r="I956" s="29"/>
      <c r="J956" s="29"/>
      <c r="K956" s="29"/>
      <c r="L956" s="29"/>
      <c r="M956" s="29"/>
    </row>
    <row r="957" spans="1:13" s="23" customFormat="1" x14ac:dyDescent="0.3">
      <c r="A957" s="27"/>
      <c r="B957" s="27"/>
      <c r="C957" s="31"/>
      <c r="D957" s="31"/>
      <c r="E957" s="30"/>
      <c r="F957" s="29"/>
      <c r="G957" s="29"/>
      <c r="H957" s="28"/>
      <c r="I957" s="29"/>
      <c r="J957" s="29"/>
      <c r="K957" s="29"/>
      <c r="L957" s="29"/>
      <c r="M957" s="29"/>
    </row>
    <row r="958" spans="1:13" s="23" customFormat="1" x14ac:dyDescent="0.3">
      <c r="A958" s="27"/>
      <c r="B958" s="27"/>
      <c r="C958" s="31"/>
      <c r="D958" s="31"/>
      <c r="E958" s="30"/>
      <c r="F958" s="29"/>
      <c r="G958" s="29"/>
      <c r="H958" s="28"/>
      <c r="I958" s="29"/>
      <c r="J958" s="29"/>
      <c r="K958" s="29"/>
      <c r="L958" s="29"/>
      <c r="M958" s="29"/>
    </row>
    <row r="959" spans="1:13" s="23" customFormat="1" x14ac:dyDescent="0.3">
      <c r="A959" s="27"/>
      <c r="B959" s="27"/>
      <c r="C959" s="31"/>
      <c r="D959" s="31"/>
      <c r="E959" s="30"/>
      <c r="F959" s="29"/>
      <c r="G959" s="29"/>
      <c r="H959" s="28"/>
      <c r="I959" s="29"/>
      <c r="J959" s="29"/>
      <c r="K959" s="29"/>
      <c r="L959" s="29"/>
      <c r="M959" s="29"/>
    </row>
    <row r="960" spans="1:13" s="23" customFormat="1" x14ac:dyDescent="0.3">
      <c r="A960" s="27"/>
      <c r="B960" s="27"/>
      <c r="C960" s="31"/>
      <c r="D960" s="31"/>
      <c r="E960" s="30"/>
      <c r="F960" s="29"/>
      <c r="G960" s="29"/>
      <c r="H960" s="28"/>
      <c r="I960" s="29"/>
      <c r="J960" s="29"/>
      <c r="K960" s="29"/>
      <c r="L960" s="29"/>
      <c r="M960" s="29"/>
    </row>
    <row r="961" spans="1:13" s="23" customFormat="1" x14ac:dyDescent="0.3">
      <c r="A961" s="27"/>
      <c r="B961" s="27"/>
      <c r="C961" s="31"/>
      <c r="D961" s="31"/>
      <c r="E961" s="30"/>
      <c r="F961" s="29"/>
      <c r="G961" s="29"/>
      <c r="H961" s="28"/>
      <c r="I961" s="29"/>
      <c r="J961" s="29"/>
      <c r="K961" s="29"/>
      <c r="L961" s="29"/>
      <c r="M961" s="29"/>
    </row>
    <row r="962" spans="1:13" s="23" customFormat="1" x14ac:dyDescent="0.3">
      <c r="A962" s="27"/>
      <c r="B962" s="27"/>
      <c r="C962" s="31"/>
      <c r="D962" s="31"/>
      <c r="E962" s="30"/>
      <c r="F962" s="29"/>
      <c r="G962" s="29"/>
      <c r="H962" s="28"/>
      <c r="I962" s="29"/>
      <c r="J962" s="29"/>
      <c r="K962" s="29"/>
      <c r="L962" s="29"/>
      <c r="M962" s="29"/>
    </row>
    <row r="963" spans="1:13" s="23" customFormat="1" x14ac:dyDescent="0.3">
      <c r="A963" s="27"/>
      <c r="B963" s="27"/>
      <c r="C963" s="31"/>
      <c r="D963" s="31"/>
      <c r="E963" s="30"/>
      <c r="F963" s="29"/>
      <c r="G963" s="29"/>
      <c r="H963" s="28"/>
      <c r="I963" s="29"/>
      <c r="J963" s="29"/>
      <c r="K963" s="29"/>
      <c r="L963" s="29"/>
      <c r="M963" s="29"/>
    </row>
    <row r="964" spans="1:13" s="23" customFormat="1" x14ac:dyDescent="0.3">
      <c r="A964" s="27"/>
      <c r="B964" s="27"/>
      <c r="C964" s="31"/>
      <c r="D964" s="31"/>
      <c r="E964" s="30"/>
      <c r="F964" s="29"/>
      <c r="G964" s="29"/>
      <c r="H964" s="28"/>
      <c r="I964" s="29"/>
      <c r="J964" s="29"/>
      <c r="K964" s="29"/>
      <c r="L964" s="29"/>
      <c r="M964" s="29"/>
    </row>
    <row r="965" spans="1:13" s="23" customFormat="1" x14ac:dyDescent="0.3">
      <c r="A965" s="27"/>
      <c r="B965" s="27"/>
      <c r="C965" s="31"/>
      <c r="D965" s="31"/>
      <c r="E965" s="30"/>
      <c r="F965" s="29"/>
      <c r="G965" s="29"/>
      <c r="H965" s="28"/>
      <c r="I965" s="29"/>
      <c r="J965" s="29"/>
      <c r="K965" s="29"/>
      <c r="L965" s="29"/>
      <c r="M965" s="29"/>
    </row>
    <row r="966" spans="1:13" s="23" customFormat="1" x14ac:dyDescent="0.3">
      <c r="A966" s="27"/>
      <c r="B966" s="27"/>
      <c r="C966" s="31"/>
      <c r="D966" s="31"/>
      <c r="E966" s="30"/>
      <c r="F966" s="29"/>
      <c r="G966" s="29"/>
      <c r="H966" s="28"/>
      <c r="I966" s="29"/>
      <c r="J966" s="29"/>
      <c r="K966" s="29"/>
      <c r="L966" s="29"/>
      <c r="M966" s="29"/>
    </row>
    <row r="967" spans="1:13" s="23" customFormat="1" x14ac:dyDescent="0.3">
      <c r="A967" s="27"/>
      <c r="B967" s="27"/>
      <c r="C967" s="31"/>
      <c r="D967" s="31"/>
      <c r="E967" s="30"/>
      <c r="F967" s="29"/>
      <c r="G967" s="29"/>
      <c r="H967" s="28"/>
      <c r="I967" s="29"/>
      <c r="J967" s="29"/>
      <c r="K967" s="29"/>
      <c r="L967" s="29"/>
      <c r="M967" s="29"/>
    </row>
    <row r="968" spans="1:13" s="23" customFormat="1" x14ac:dyDescent="0.3">
      <c r="A968" s="27"/>
      <c r="B968" s="27"/>
      <c r="C968" s="31"/>
      <c r="D968" s="31"/>
      <c r="E968" s="30"/>
      <c r="F968" s="29"/>
      <c r="G968" s="29"/>
      <c r="H968" s="28"/>
      <c r="I968" s="29"/>
      <c r="J968" s="29"/>
      <c r="K968" s="29"/>
      <c r="L968" s="29"/>
      <c r="M968" s="29"/>
    </row>
    <row r="969" spans="1:13" s="23" customFormat="1" x14ac:dyDescent="0.3">
      <c r="A969" s="27"/>
      <c r="B969" s="27"/>
      <c r="C969" s="31"/>
      <c r="D969" s="31"/>
      <c r="E969" s="30"/>
      <c r="F969" s="29"/>
      <c r="G969" s="29"/>
      <c r="H969" s="28"/>
      <c r="I969" s="29"/>
      <c r="J969" s="29"/>
      <c r="K969" s="29"/>
      <c r="L969" s="29"/>
      <c r="M969" s="29"/>
    </row>
    <row r="970" spans="1:13" s="23" customFormat="1" x14ac:dyDescent="0.3">
      <c r="A970" s="27"/>
      <c r="B970" s="27"/>
      <c r="C970" s="31"/>
      <c r="D970" s="31"/>
      <c r="E970" s="30"/>
      <c r="F970" s="29"/>
      <c r="G970" s="29"/>
      <c r="H970" s="28"/>
      <c r="I970" s="29"/>
      <c r="J970" s="29"/>
      <c r="K970" s="29"/>
      <c r="L970" s="29"/>
      <c r="M970" s="29"/>
    </row>
    <row r="971" spans="1:13" s="23" customFormat="1" x14ac:dyDescent="0.3">
      <c r="A971" s="27"/>
      <c r="B971" s="27"/>
      <c r="C971" s="31"/>
      <c r="D971" s="31"/>
      <c r="E971" s="30"/>
      <c r="F971" s="29"/>
      <c r="G971" s="29"/>
      <c r="H971" s="28"/>
      <c r="I971" s="29"/>
      <c r="J971" s="29"/>
      <c r="K971" s="29"/>
      <c r="L971" s="29"/>
      <c r="M971" s="29"/>
    </row>
    <row r="972" spans="1:13" s="23" customFormat="1" x14ac:dyDescent="0.3">
      <c r="A972" s="27"/>
      <c r="B972" s="27"/>
      <c r="C972" s="31"/>
      <c r="D972" s="31"/>
      <c r="E972" s="30"/>
      <c r="F972" s="29"/>
      <c r="G972" s="29"/>
      <c r="H972" s="28"/>
      <c r="I972" s="29"/>
      <c r="J972" s="29"/>
      <c r="K972" s="29"/>
      <c r="L972" s="29"/>
      <c r="M972" s="29"/>
    </row>
    <row r="973" spans="1:13" s="23" customFormat="1" x14ac:dyDescent="0.3">
      <c r="A973" s="27"/>
      <c r="B973" s="27"/>
      <c r="C973" s="31"/>
      <c r="D973" s="31"/>
      <c r="E973" s="30"/>
      <c r="F973" s="29"/>
      <c r="G973" s="29"/>
      <c r="H973" s="28"/>
      <c r="I973" s="29"/>
      <c r="J973" s="29"/>
      <c r="K973" s="29"/>
      <c r="L973" s="29"/>
      <c r="M973" s="29"/>
    </row>
    <row r="974" spans="1:13" s="23" customFormat="1" x14ac:dyDescent="0.3">
      <c r="A974" s="27"/>
      <c r="B974" s="27"/>
      <c r="C974" s="31"/>
      <c r="D974" s="31"/>
      <c r="E974" s="30"/>
      <c r="F974" s="29"/>
      <c r="G974" s="29"/>
      <c r="H974" s="28"/>
      <c r="I974" s="29"/>
      <c r="J974" s="29"/>
      <c r="K974" s="29"/>
      <c r="L974" s="29"/>
      <c r="M974" s="29"/>
    </row>
    <row r="975" spans="1:13" s="23" customFormat="1" x14ac:dyDescent="0.3">
      <c r="A975" s="27"/>
      <c r="B975" s="27"/>
      <c r="C975" s="31"/>
      <c r="D975" s="31"/>
      <c r="E975" s="30"/>
      <c r="F975" s="29"/>
      <c r="G975" s="29"/>
      <c r="H975" s="28"/>
      <c r="I975" s="29"/>
      <c r="J975" s="29"/>
      <c r="K975" s="29"/>
      <c r="L975" s="29"/>
      <c r="M975" s="29"/>
    </row>
    <row r="976" spans="1:13" s="23" customFormat="1" x14ac:dyDescent="0.3">
      <c r="A976" s="27"/>
      <c r="B976" s="27"/>
      <c r="C976" s="31"/>
      <c r="D976" s="31"/>
      <c r="E976" s="30"/>
      <c r="F976" s="29"/>
      <c r="G976" s="29"/>
      <c r="H976" s="28"/>
      <c r="I976" s="29"/>
      <c r="J976" s="29"/>
      <c r="K976" s="29"/>
      <c r="L976" s="29"/>
      <c r="M976" s="29"/>
    </row>
    <row r="977" spans="1:13" s="23" customFormat="1" x14ac:dyDescent="0.3">
      <c r="A977" s="27"/>
      <c r="B977" s="27"/>
      <c r="C977" s="31"/>
      <c r="D977" s="31"/>
      <c r="E977" s="30"/>
      <c r="F977" s="29"/>
      <c r="G977" s="29"/>
      <c r="H977" s="28"/>
      <c r="I977" s="29"/>
      <c r="J977" s="29"/>
      <c r="K977" s="29"/>
      <c r="L977" s="29"/>
      <c r="M977" s="29"/>
    </row>
    <row r="978" spans="1:13" s="23" customFormat="1" x14ac:dyDescent="0.3">
      <c r="A978" s="27"/>
      <c r="B978" s="27"/>
      <c r="C978" s="31"/>
      <c r="D978" s="31"/>
      <c r="E978" s="30"/>
      <c r="F978" s="29"/>
      <c r="G978" s="29"/>
      <c r="H978" s="28"/>
      <c r="I978" s="29"/>
      <c r="J978" s="29"/>
      <c r="K978" s="29"/>
      <c r="L978" s="29"/>
      <c r="M978" s="29"/>
    </row>
    <row r="979" spans="1:13" s="23" customFormat="1" x14ac:dyDescent="0.3">
      <c r="A979" s="27"/>
      <c r="B979" s="27"/>
      <c r="C979" s="31"/>
      <c r="D979" s="31"/>
      <c r="E979" s="30"/>
      <c r="F979" s="29"/>
      <c r="G979" s="29"/>
      <c r="H979" s="28"/>
      <c r="I979" s="29"/>
      <c r="J979" s="29"/>
      <c r="K979" s="29"/>
      <c r="L979" s="29"/>
      <c r="M979" s="29"/>
    </row>
    <row r="980" spans="1:13" s="23" customFormat="1" x14ac:dyDescent="0.3">
      <c r="A980" s="27"/>
      <c r="B980" s="27"/>
      <c r="C980" s="31"/>
      <c r="D980" s="31"/>
      <c r="E980" s="30"/>
      <c r="F980" s="29"/>
      <c r="G980" s="29"/>
      <c r="H980" s="28"/>
      <c r="I980" s="29"/>
      <c r="J980" s="29"/>
      <c r="K980" s="29"/>
      <c r="L980" s="29"/>
      <c r="M980" s="29"/>
    </row>
    <row r="981" spans="1:13" s="23" customFormat="1" x14ac:dyDescent="0.3">
      <c r="A981" s="27"/>
      <c r="B981" s="27"/>
      <c r="C981" s="31"/>
      <c r="D981" s="31"/>
      <c r="E981" s="30"/>
      <c r="F981" s="29"/>
      <c r="G981" s="29"/>
      <c r="H981" s="28"/>
      <c r="I981" s="29"/>
      <c r="J981" s="29"/>
      <c r="K981" s="29"/>
      <c r="L981" s="29"/>
      <c r="M981" s="29"/>
    </row>
    <row r="982" spans="1:13" s="23" customFormat="1" x14ac:dyDescent="0.3">
      <c r="A982" s="27"/>
      <c r="B982" s="27"/>
      <c r="C982" s="31"/>
      <c r="D982" s="31"/>
      <c r="E982" s="30"/>
      <c r="F982" s="29"/>
      <c r="G982" s="29"/>
      <c r="H982" s="28"/>
      <c r="I982" s="29"/>
      <c r="J982" s="29"/>
      <c r="K982" s="29"/>
      <c r="L982" s="29"/>
      <c r="M982" s="29"/>
    </row>
    <row r="983" spans="1:13" s="23" customFormat="1" x14ac:dyDescent="0.3">
      <c r="A983" s="27"/>
      <c r="B983" s="27"/>
      <c r="C983" s="31"/>
      <c r="D983" s="31"/>
      <c r="E983" s="30"/>
      <c r="F983" s="29"/>
      <c r="G983" s="29"/>
      <c r="H983" s="28"/>
      <c r="I983" s="29"/>
      <c r="J983" s="29"/>
      <c r="K983" s="29"/>
      <c r="L983" s="29"/>
      <c r="M983" s="29"/>
    </row>
    <row r="984" spans="1:13" s="23" customFormat="1" x14ac:dyDescent="0.3">
      <c r="A984" s="27"/>
      <c r="B984" s="27"/>
      <c r="C984" s="31"/>
      <c r="D984" s="31"/>
      <c r="E984" s="30"/>
      <c r="F984" s="29"/>
      <c r="G984" s="29"/>
      <c r="H984" s="28"/>
      <c r="I984" s="29"/>
      <c r="J984" s="29"/>
      <c r="K984" s="29"/>
      <c r="L984" s="29"/>
      <c r="M984" s="29"/>
    </row>
    <row r="985" spans="1:13" s="23" customFormat="1" x14ac:dyDescent="0.3">
      <c r="A985" s="27"/>
      <c r="B985" s="27"/>
      <c r="C985" s="31"/>
      <c r="D985" s="31"/>
      <c r="E985" s="30"/>
      <c r="F985" s="29"/>
      <c r="G985" s="29"/>
      <c r="H985" s="28"/>
      <c r="I985" s="29"/>
      <c r="J985" s="29"/>
      <c r="K985" s="29"/>
      <c r="L985" s="29"/>
      <c r="M985" s="29"/>
    </row>
    <row r="986" spans="1:13" s="23" customFormat="1" x14ac:dyDescent="0.3">
      <c r="A986" s="27"/>
      <c r="B986" s="27"/>
      <c r="C986" s="31"/>
      <c r="D986" s="31"/>
      <c r="E986" s="30"/>
      <c r="F986" s="29"/>
      <c r="G986" s="29"/>
      <c r="H986" s="28"/>
      <c r="I986" s="29"/>
      <c r="J986" s="29"/>
      <c r="K986" s="29"/>
      <c r="L986" s="29"/>
      <c r="M986" s="29"/>
    </row>
    <row r="987" spans="1:13" s="23" customFormat="1" x14ac:dyDescent="0.3">
      <c r="A987" s="27"/>
      <c r="B987" s="27"/>
      <c r="C987" s="31"/>
      <c r="D987" s="31"/>
      <c r="E987" s="30"/>
      <c r="F987" s="29"/>
      <c r="G987" s="29"/>
      <c r="H987" s="28"/>
      <c r="I987" s="29"/>
      <c r="J987" s="29"/>
      <c r="K987" s="29"/>
      <c r="L987" s="29"/>
      <c r="M987" s="29"/>
    </row>
    <row r="988" spans="1:13" s="23" customFormat="1" x14ac:dyDescent="0.3">
      <c r="A988" s="27"/>
      <c r="B988" s="27"/>
      <c r="C988" s="31"/>
      <c r="D988" s="31"/>
      <c r="E988" s="30"/>
      <c r="F988" s="29"/>
      <c r="G988" s="29"/>
      <c r="H988" s="28"/>
      <c r="I988" s="29"/>
      <c r="J988" s="29"/>
      <c r="K988" s="29"/>
      <c r="L988" s="29"/>
      <c r="M988" s="29"/>
    </row>
    <row r="989" spans="1:13" s="23" customFormat="1" x14ac:dyDescent="0.3">
      <c r="A989" s="27"/>
      <c r="B989" s="27"/>
      <c r="C989" s="31"/>
      <c r="D989" s="31"/>
      <c r="E989" s="30"/>
      <c r="F989" s="29"/>
      <c r="G989" s="29"/>
      <c r="H989" s="28"/>
      <c r="I989" s="29"/>
      <c r="J989" s="29"/>
      <c r="K989" s="29"/>
      <c r="L989" s="29"/>
      <c r="M989" s="29"/>
    </row>
    <row r="990" spans="1:13" s="23" customFormat="1" x14ac:dyDescent="0.3">
      <c r="A990" s="27"/>
      <c r="B990" s="27"/>
      <c r="C990" s="31"/>
      <c r="D990" s="31"/>
      <c r="E990" s="30"/>
      <c r="F990" s="29"/>
      <c r="G990" s="29"/>
      <c r="H990" s="28"/>
      <c r="I990" s="29"/>
      <c r="J990" s="29"/>
      <c r="K990" s="29"/>
      <c r="L990" s="29"/>
      <c r="M990" s="29"/>
    </row>
    <row r="991" spans="1:13" s="23" customFormat="1" x14ac:dyDescent="0.3">
      <c r="A991" s="27"/>
      <c r="B991" s="27"/>
      <c r="C991" s="31"/>
      <c r="D991" s="31"/>
      <c r="E991" s="30"/>
      <c r="F991" s="29"/>
      <c r="G991" s="29"/>
      <c r="H991" s="28"/>
      <c r="I991" s="29"/>
      <c r="J991" s="29"/>
      <c r="K991" s="29"/>
      <c r="L991" s="29"/>
      <c r="M991" s="29"/>
    </row>
    <row r="992" spans="1:13" s="23" customFormat="1" x14ac:dyDescent="0.3">
      <c r="A992" s="27"/>
      <c r="B992" s="27"/>
      <c r="C992" s="31"/>
      <c r="D992" s="31"/>
      <c r="E992" s="30"/>
      <c r="F992" s="29"/>
      <c r="G992" s="29"/>
      <c r="H992" s="28"/>
      <c r="I992" s="29"/>
      <c r="J992" s="29"/>
      <c r="K992" s="29"/>
      <c r="L992" s="29"/>
      <c r="M992" s="29"/>
    </row>
    <row r="993" spans="1:13" s="23" customFormat="1" x14ac:dyDescent="0.3">
      <c r="A993" s="27"/>
      <c r="B993" s="27"/>
      <c r="C993" s="31"/>
      <c r="D993" s="31"/>
      <c r="E993" s="30"/>
      <c r="F993" s="29"/>
      <c r="G993" s="29"/>
      <c r="H993" s="28"/>
      <c r="I993" s="29"/>
      <c r="J993" s="29"/>
      <c r="K993" s="29"/>
      <c r="L993" s="29"/>
      <c r="M993" s="29"/>
    </row>
    <row r="994" spans="1:13" s="23" customFormat="1" x14ac:dyDescent="0.3">
      <c r="A994" s="27"/>
      <c r="B994" s="27"/>
      <c r="C994" s="31"/>
      <c r="D994" s="31"/>
      <c r="E994" s="30"/>
      <c r="F994" s="29"/>
      <c r="G994" s="29"/>
      <c r="H994" s="28"/>
      <c r="I994" s="29"/>
      <c r="J994" s="29"/>
      <c r="K994" s="29"/>
      <c r="L994" s="29"/>
      <c r="M994" s="29"/>
    </row>
    <row r="995" spans="1:13" s="23" customFormat="1" x14ac:dyDescent="0.3">
      <c r="A995" s="27"/>
      <c r="B995" s="27"/>
      <c r="C995" s="31"/>
      <c r="D995" s="31"/>
      <c r="E995" s="30"/>
      <c r="F995" s="29"/>
      <c r="G995" s="29"/>
      <c r="H995" s="28"/>
      <c r="I995" s="29"/>
      <c r="J995" s="29"/>
      <c r="K995" s="29"/>
      <c r="L995" s="29"/>
      <c r="M995" s="29"/>
    </row>
    <row r="996" spans="1:13" s="23" customFormat="1" x14ac:dyDescent="0.3">
      <c r="A996" s="27"/>
      <c r="B996" s="27"/>
      <c r="C996" s="31"/>
      <c r="D996" s="31"/>
      <c r="E996" s="30"/>
      <c r="F996" s="29"/>
      <c r="G996" s="29"/>
      <c r="H996" s="28"/>
      <c r="I996" s="29"/>
      <c r="J996" s="29"/>
      <c r="K996" s="29"/>
      <c r="L996" s="29"/>
      <c r="M996" s="29"/>
    </row>
    <row r="997" spans="1:13" s="23" customFormat="1" x14ac:dyDescent="0.3">
      <c r="A997" s="27"/>
      <c r="B997" s="27"/>
      <c r="C997" s="31"/>
      <c r="D997" s="31"/>
      <c r="E997" s="30"/>
      <c r="F997" s="29"/>
      <c r="G997" s="29"/>
      <c r="H997" s="28"/>
      <c r="I997" s="29"/>
      <c r="J997" s="29"/>
      <c r="K997" s="29"/>
      <c r="L997" s="29"/>
      <c r="M997" s="29"/>
    </row>
    <row r="998" spans="1:13" s="23" customFormat="1" x14ac:dyDescent="0.3">
      <c r="A998" s="27"/>
      <c r="B998" s="27"/>
      <c r="C998" s="31"/>
      <c r="D998" s="31"/>
      <c r="E998" s="30"/>
      <c r="F998" s="29"/>
      <c r="G998" s="29"/>
      <c r="H998" s="28"/>
      <c r="I998" s="29"/>
      <c r="J998" s="29"/>
      <c r="K998" s="29"/>
      <c r="L998" s="29"/>
      <c r="M998" s="29"/>
    </row>
    <row r="999" spans="1:13" s="23" customFormat="1" x14ac:dyDescent="0.3">
      <c r="A999" s="27"/>
      <c r="B999" s="27"/>
      <c r="C999" s="31"/>
      <c r="D999" s="31"/>
      <c r="E999" s="30"/>
      <c r="F999" s="29"/>
      <c r="G999" s="29"/>
      <c r="H999" s="28"/>
      <c r="I999" s="29"/>
      <c r="J999" s="29"/>
      <c r="K999" s="29"/>
      <c r="L999" s="29"/>
      <c r="M999" s="29"/>
    </row>
    <row r="1000" spans="1:13" s="23" customFormat="1" x14ac:dyDescent="0.3">
      <c r="A1000" s="27"/>
      <c r="B1000" s="27"/>
      <c r="C1000" s="31"/>
      <c r="D1000" s="31"/>
      <c r="E1000" s="30"/>
      <c r="F1000" s="29"/>
      <c r="G1000" s="29"/>
      <c r="H1000" s="28"/>
      <c r="I1000" s="29"/>
      <c r="J1000" s="29"/>
      <c r="K1000" s="29"/>
      <c r="L1000" s="29"/>
      <c r="M1000" s="29"/>
    </row>
    <row r="1001" spans="1:13" s="23" customFormat="1" x14ac:dyDescent="0.3">
      <c r="A1001" s="27"/>
      <c r="B1001" s="27"/>
      <c r="C1001" s="31"/>
      <c r="D1001" s="31"/>
      <c r="E1001" s="30"/>
      <c r="F1001" s="29"/>
      <c r="G1001" s="29"/>
      <c r="H1001" s="28"/>
      <c r="I1001" s="29"/>
      <c r="J1001" s="29"/>
      <c r="K1001" s="29"/>
      <c r="L1001" s="29"/>
      <c r="M1001" s="29"/>
    </row>
    <row r="1002" spans="1:13" s="23" customFormat="1" x14ac:dyDescent="0.3">
      <c r="A1002" s="27"/>
      <c r="B1002" s="27"/>
      <c r="C1002" s="31"/>
      <c r="D1002" s="31"/>
      <c r="E1002" s="30"/>
      <c r="F1002" s="29"/>
      <c r="G1002" s="29"/>
      <c r="H1002" s="28"/>
      <c r="I1002" s="29"/>
      <c r="J1002" s="29"/>
      <c r="K1002" s="29"/>
      <c r="L1002" s="29"/>
      <c r="M1002" s="29"/>
    </row>
    <row r="1003" spans="1:13" s="23" customFormat="1" x14ac:dyDescent="0.3">
      <c r="A1003" s="27"/>
      <c r="B1003" s="27"/>
      <c r="C1003" s="31"/>
      <c r="D1003" s="31"/>
      <c r="E1003" s="30"/>
      <c r="F1003" s="29"/>
      <c r="G1003" s="29"/>
      <c r="H1003" s="28"/>
      <c r="I1003" s="29"/>
      <c r="J1003" s="29"/>
      <c r="K1003" s="29"/>
      <c r="L1003" s="29"/>
      <c r="M1003" s="29"/>
    </row>
    <row r="1004" spans="1:13" s="23" customFormat="1" x14ac:dyDescent="0.3">
      <c r="A1004" s="27"/>
      <c r="B1004" s="27"/>
      <c r="C1004" s="31"/>
      <c r="D1004" s="31"/>
      <c r="E1004" s="30"/>
      <c r="F1004" s="29"/>
      <c r="G1004" s="29"/>
      <c r="H1004" s="28"/>
      <c r="I1004" s="29"/>
      <c r="J1004" s="29"/>
      <c r="K1004" s="29"/>
      <c r="L1004" s="29"/>
      <c r="M1004" s="29"/>
    </row>
    <row r="1005" spans="1:13" s="23" customFormat="1" x14ac:dyDescent="0.3">
      <c r="A1005" s="27"/>
      <c r="B1005" s="27"/>
      <c r="C1005" s="31"/>
      <c r="D1005" s="31"/>
      <c r="E1005" s="30"/>
      <c r="F1005" s="29"/>
      <c r="G1005" s="29"/>
      <c r="H1005" s="28"/>
      <c r="I1005" s="29"/>
      <c r="J1005" s="29"/>
      <c r="K1005" s="29"/>
      <c r="L1005" s="29"/>
      <c r="M1005" s="29"/>
    </row>
    <row r="1006" spans="1:13" s="23" customFormat="1" x14ac:dyDescent="0.3">
      <c r="A1006" s="27"/>
      <c r="B1006" s="27"/>
      <c r="C1006" s="31"/>
      <c r="D1006" s="31"/>
      <c r="E1006" s="30"/>
      <c r="F1006" s="29"/>
      <c r="G1006" s="29"/>
      <c r="H1006" s="28"/>
      <c r="I1006" s="29"/>
      <c r="J1006" s="29"/>
      <c r="K1006" s="29"/>
      <c r="L1006" s="29"/>
      <c r="M1006" s="29"/>
    </row>
    <row r="1007" spans="1:13" s="23" customFormat="1" x14ac:dyDescent="0.3">
      <c r="A1007" s="27"/>
      <c r="B1007" s="27"/>
      <c r="C1007" s="31"/>
      <c r="D1007" s="31"/>
      <c r="E1007" s="30"/>
      <c r="F1007" s="29"/>
      <c r="G1007" s="29"/>
      <c r="H1007" s="28"/>
      <c r="I1007" s="29"/>
      <c r="J1007" s="29"/>
      <c r="K1007" s="29"/>
      <c r="L1007" s="29"/>
      <c r="M1007" s="29"/>
    </row>
    <row r="1008" spans="1:13" s="23" customFormat="1" x14ac:dyDescent="0.3">
      <c r="A1008" s="27"/>
      <c r="B1008" s="27"/>
      <c r="C1008" s="31"/>
      <c r="D1008" s="31"/>
      <c r="E1008" s="30"/>
      <c r="F1008" s="29"/>
      <c r="G1008" s="29"/>
      <c r="H1008" s="28"/>
      <c r="I1008" s="29"/>
      <c r="J1008" s="29"/>
      <c r="K1008" s="29"/>
      <c r="L1008" s="29"/>
      <c r="M1008" s="29"/>
    </row>
    <row r="1009" spans="1:13" s="23" customFormat="1" x14ac:dyDescent="0.3">
      <c r="A1009" s="27"/>
      <c r="B1009" s="27"/>
      <c r="C1009" s="31"/>
      <c r="D1009" s="31"/>
      <c r="E1009" s="30"/>
      <c r="F1009" s="29"/>
      <c r="G1009" s="29"/>
      <c r="H1009" s="28"/>
      <c r="I1009" s="29"/>
      <c r="J1009" s="29"/>
      <c r="K1009" s="29"/>
      <c r="L1009" s="29"/>
      <c r="M1009" s="29"/>
    </row>
    <row r="1010" spans="1:13" s="23" customFormat="1" x14ac:dyDescent="0.3">
      <c r="A1010" s="27"/>
      <c r="B1010" s="27"/>
      <c r="C1010" s="31"/>
      <c r="D1010" s="31"/>
      <c r="E1010" s="30"/>
      <c r="F1010" s="29"/>
      <c r="G1010" s="29"/>
      <c r="H1010" s="28"/>
      <c r="I1010" s="29"/>
      <c r="J1010" s="29"/>
      <c r="K1010" s="29"/>
      <c r="L1010" s="29"/>
      <c r="M1010" s="29"/>
    </row>
    <row r="1011" spans="1:13" s="23" customFormat="1" x14ac:dyDescent="0.3">
      <c r="A1011" s="27"/>
      <c r="B1011" s="27"/>
      <c r="C1011" s="31"/>
      <c r="D1011" s="31"/>
      <c r="E1011" s="30"/>
      <c r="F1011" s="29"/>
      <c r="G1011" s="29"/>
      <c r="H1011" s="28"/>
      <c r="I1011" s="29"/>
      <c r="J1011" s="29"/>
      <c r="K1011" s="29"/>
      <c r="L1011" s="29"/>
      <c r="M1011" s="29"/>
    </row>
    <row r="1012" spans="1:13" s="23" customFormat="1" x14ac:dyDescent="0.3">
      <c r="A1012" s="27"/>
      <c r="B1012" s="27"/>
      <c r="C1012" s="31"/>
      <c r="D1012" s="31"/>
      <c r="E1012" s="30"/>
      <c r="F1012" s="29"/>
      <c r="G1012" s="29"/>
      <c r="H1012" s="28"/>
      <c r="I1012" s="29"/>
      <c r="J1012" s="29"/>
      <c r="K1012" s="29"/>
      <c r="L1012" s="29"/>
      <c r="M1012" s="29"/>
    </row>
    <row r="1013" spans="1:13" s="23" customFormat="1" x14ac:dyDescent="0.3">
      <c r="A1013" s="27"/>
      <c r="B1013" s="27"/>
      <c r="C1013" s="31"/>
      <c r="D1013" s="31"/>
      <c r="E1013" s="30"/>
      <c r="F1013" s="29"/>
      <c r="G1013" s="29"/>
      <c r="H1013" s="28"/>
      <c r="I1013" s="29"/>
      <c r="J1013" s="29"/>
      <c r="K1013" s="29"/>
      <c r="L1013" s="29"/>
      <c r="M1013" s="29"/>
    </row>
    <row r="1014" spans="1:13" s="23" customFormat="1" x14ac:dyDescent="0.3">
      <c r="A1014" s="27"/>
      <c r="B1014" s="27"/>
      <c r="C1014" s="31"/>
      <c r="D1014" s="31"/>
      <c r="E1014" s="30"/>
      <c r="F1014" s="29"/>
      <c r="G1014" s="29"/>
      <c r="H1014" s="28"/>
      <c r="I1014" s="29"/>
      <c r="J1014" s="29"/>
      <c r="K1014" s="29"/>
      <c r="L1014" s="29"/>
      <c r="M1014" s="29"/>
    </row>
    <row r="1015" spans="1:13" s="23" customFormat="1" x14ac:dyDescent="0.3">
      <c r="A1015" s="27"/>
      <c r="B1015" s="27"/>
      <c r="C1015" s="31"/>
      <c r="D1015" s="31"/>
      <c r="E1015" s="30"/>
      <c r="F1015" s="29"/>
      <c r="G1015" s="29"/>
      <c r="H1015" s="28"/>
      <c r="I1015" s="29"/>
      <c r="J1015" s="29"/>
      <c r="K1015" s="29"/>
      <c r="L1015" s="29"/>
      <c r="M1015" s="29"/>
    </row>
    <row r="1016" spans="1:13" s="23" customFormat="1" x14ac:dyDescent="0.3">
      <c r="A1016" s="27"/>
      <c r="B1016" s="27"/>
      <c r="C1016" s="31"/>
      <c r="D1016" s="31"/>
      <c r="E1016" s="30"/>
      <c r="F1016" s="29"/>
      <c r="G1016" s="29"/>
      <c r="H1016" s="28"/>
      <c r="I1016" s="29"/>
      <c r="J1016" s="29"/>
      <c r="K1016" s="29"/>
      <c r="L1016" s="29"/>
      <c r="M1016" s="29"/>
    </row>
    <row r="1017" spans="1:13" s="23" customFormat="1" x14ac:dyDescent="0.3">
      <c r="A1017" s="27"/>
      <c r="B1017" s="27"/>
      <c r="C1017" s="31"/>
      <c r="D1017" s="31"/>
      <c r="E1017" s="30"/>
      <c r="F1017" s="29"/>
      <c r="G1017" s="29"/>
      <c r="H1017" s="28"/>
      <c r="I1017" s="29"/>
      <c r="J1017" s="29"/>
      <c r="K1017" s="29"/>
      <c r="L1017" s="29"/>
      <c r="M1017" s="29"/>
    </row>
    <row r="1018" spans="1:13" s="23" customFormat="1" x14ac:dyDescent="0.3">
      <c r="A1018" s="27"/>
      <c r="B1018" s="27"/>
      <c r="C1018" s="31"/>
      <c r="D1018" s="31"/>
      <c r="E1018" s="30"/>
      <c r="F1018" s="29"/>
      <c r="G1018" s="29"/>
      <c r="H1018" s="28"/>
      <c r="I1018" s="29"/>
      <c r="J1018" s="29"/>
      <c r="K1018" s="29"/>
      <c r="L1018" s="29"/>
      <c r="M1018" s="29"/>
    </row>
    <row r="1019" spans="1:13" s="23" customFormat="1" x14ac:dyDescent="0.3">
      <c r="A1019" s="27"/>
      <c r="B1019" s="27"/>
      <c r="C1019" s="31"/>
      <c r="D1019" s="31"/>
      <c r="E1019" s="30"/>
      <c r="F1019" s="29"/>
      <c r="G1019" s="29"/>
      <c r="H1019" s="28"/>
      <c r="I1019" s="29"/>
      <c r="J1019" s="29"/>
      <c r="K1019" s="29"/>
      <c r="L1019" s="29"/>
      <c r="M1019" s="29"/>
    </row>
    <row r="1020" spans="1:13" s="23" customFormat="1" x14ac:dyDescent="0.3">
      <c r="A1020" s="27"/>
      <c r="B1020" s="27"/>
      <c r="C1020" s="31"/>
      <c r="D1020" s="31"/>
      <c r="E1020" s="30"/>
      <c r="F1020" s="29"/>
      <c r="G1020" s="29"/>
      <c r="H1020" s="28"/>
      <c r="I1020" s="29"/>
      <c r="J1020" s="29"/>
      <c r="K1020" s="29"/>
      <c r="L1020" s="29"/>
      <c r="M1020" s="29"/>
    </row>
    <row r="1021" spans="1:13" s="23" customFormat="1" x14ac:dyDescent="0.3">
      <c r="A1021" s="27"/>
      <c r="B1021" s="27"/>
      <c r="C1021" s="31"/>
      <c r="D1021" s="31"/>
      <c r="E1021" s="30"/>
      <c r="F1021" s="29"/>
      <c r="G1021" s="29"/>
      <c r="H1021" s="28"/>
      <c r="I1021" s="29"/>
      <c r="J1021" s="29"/>
      <c r="K1021" s="29"/>
      <c r="L1021" s="29"/>
      <c r="M1021" s="29"/>
    </row>
    <row r="1022" spans="1:13" s="23" customFormat="1" x14ac:dyDescent="0.3">
      <c r="A1022" s="27"/>
      <c r="B1022" s="27"/>
      <c r="C1022" s="31"/>
      <c r="D1022" s="31"/>
      <c r="E1022" s="30"/>
      <c r="F1022" s="29"/>
      <c r="G1022" s="29"/>
      <c r="H1022" s="28"/>
      <c r="I1022" s="29"/>
      <c r="J1022" s="29"/>
      <c r="K1022" s="29"/>
      <c r="L1022" s="29"/>
      <c r="M1022" s="29"/>
    </row>
    <row r="1023" spans="1:13" s="23" customFormat="1" x14ac:dyDescent="0.3">
      <c r="A1023" s="27"/>
      <c r="B1023" s="27"/>
      <c r="C1023" s="31"/>
      <c r="D1023" s="31"/>
      <c r="E1023" s="30"/>
      <c r="F1023" s="29"/>
      <c r="G1023" s="29"/>
      <c r="H1023" s="28"/>
      <c r="I1023" s="29"/>
      <c r="J1023" s="29"/>
      <c r="K1023" s="29"/>
      <c r="L1023" s="29"/>
      <c r="M1023" s="29"/>
    </row>
    <row r="1024" spans="1:13" s="23" customFormat="1" x14ac:dyDescent="0.3">
      <c r="A1024" s="27"/>
      <c r="B1024" s="27"/>
      <c r="C1024" s="31"/>
      <c r="D1024" s="31"/>
      <c r="E1024" s="30"/>
      <c r="F1024" s="29"/>
      <c r="G1024" s="29"/>
      <c r="H1024" s="28"/>
      <c r="I1024" s="29"/>
      <c r="J1024" s="29"/>
      <c r="K1024" s="29"/>
      <c r="L1024" s="29"/>
      <c r="M1024" s="29"/>
    </row>
    <row r="1025" spans="1:13" s="23" customFormat="1" x14ac:dyDescent="0.3">
      <c r="A1025" s="27"/>
      <c r="B1025" s="27"/>
      <c r="C1025" s="31"/>
      <c r="D1025" s="31"/>
      <c r="E1025" s="30"/>
      <c r="F1025" s="29"/>
      <c r="G1025" s="29"/>
      <c r="H1025" s="28"/>
      <c r="I1025" s="29"/>
      <c r="J1025" s="29"/>
      <c r="K1025" s="29"/>
      <c r="L1025" s="29"/>
      <c r="M1025" s="29"/>
    </row>
    <row r="1026" spans="1:13" s="23" customFormat="1" x14ac:dyDescent="0.3">
      <c r="A1026" s="27"/>
      <c r="B1026" s="27"/>
      <c r="C1026" s="31"/>
      <c r="D1026" s="31"/>
      <c r="E1026" s="30"/>
      <c r="F1026" s="29"/>
      <c r="G1026" s="29"/>
      <c r="H1026" s="28"/>
      <c r="I1026" s="29"/>
      <c r="J1026" s="29"/>
      <c r="K1026" s="29"/>
      <c r="L1026" s="29"/>
      <c r="M1026" s="29"/>
    </row>
    <row r="1027" spans="1:13" s="23" customFormat="1" x14ac:dyDescent="0.3">
      <c r="A1027" s="27"/>
      <c r="B1027" s="27"/>
      <c r="C1027" s="31"/>
      <c r="D1027" s="31"/>
      <c r="E1027" s="30"/>
      <c r="F1027" s="29"/>
      <c r="G1027" s="29"/>
      <c r="H1027" s="28"/>
      <c r="I1027" s="29"/>
      <c r="J1027" s="29"/>
      <c r="K1027" s="29"/>
      <c r="L1027" s="29"/>
      <c r="M1027" s="29"/>
    </row>
    <row r="1028" spans="1:13" s="23" customFormat="1" x14ac:dyDescent="0.3">
      <c r="A1028" s="27"/>
      <c r="B1028" s="27"/>
      <c r="C1028" s="31"/>
      <c r="D1028" s="31"/>
      <c r="E1028" s="30"/>
      <c r="F1028" s="29"/>
      <c r="G1028" s="29"/>
      <c r="H1028" s="28"/>
      <c r="I1028" s="29"/>
      <c r="J1028" s="29"/>
      <c r="K1028" s="29"/>
      <c r="L1028" s="29"/>
      <c r="M1028" s="29"/>
    </row>
    <row r="1029" spans="1:13" s="23" customFormat="1" x14ac:dyDescent="0.3">
      <c r="A1029" s="27"/>
      <c r="B1029" s="27"/>
      <c r="C1029" s="31"/>
      <c r="D1029" s="31"/>
      <c r="E1029" s="30"/>
      <c r="F1029" s="29"/>
      <c r="G1029" s="29"/>
      <c r="H1029" s="28"/>
      <c r="I1029" s="29"/>
      <c r="J1029" s="29"/>
      <c r="K1029" s="29"/>
      <c r="L1029" s="29"/>
      <c r="M1029" s="29"/>
    </row>
    <row r="1030" spans="1:13" s="23" customFormat="1" x14ac:dyDescent="0.3">
      <c r="A1030" s="27"/>
      <c r="B1030" s="27"/>
      <c r="C1030" s="31"/>
      <c r="D1030" s="31"/>
      <c r="E1030" s="30"/>
      <c r="F1030" s="29"/>
      <c r="G1030" s="29"/>
      <c r="H1030" s="28"/>
      <c r="I1030" s="29"/>
      <c r="J1030" s="29"/>
      <c r="K1030" s="29"/>
      <c r="L1030" s="29"/>
      <c r="M1030" s="29"/>
    </row>
    <row r="1031" spans="1:13" s="23" customFormat="1" x14ac:dyDescent="0.3">
      <c r="A1031" s="27"/>
      <c r="B1031" s="27"/>
      <c r="C1031" s="31"/>
      <c r="D1031" s="31"/>
      <c r="E1031" s="30"/>
      <c r="F1031" s="29"/>
      <c r="G1031" s="29"/>
      <c r="H1031" s="28"/>
      <c r="I1031" s="29"/>
      <c r="J1031" s="29"/>
      <c r="K1031" s="29"/>
      <c r="L1031" s="29"/>
      <c r="M1031" s="29"/>
    </row>
    <row r="1032" spans="1:13" s="23" customFormat="1" x14ac:dyDescent="0.3">
      <c r="A1032" s="27"/>
      <c r="B1032" s="27"/>
      <c r="C1032" s="31"/>
      <c r="D1032" s="31"/>
      <c r="E1032" s="30"/>
      <c r="F1032" s="29"/>
      <c r="G1032" s="29"/>
      <c r="H1032" s="28"/>
      <c r="I1032" s="29"/>
      <c r="J1032" s="29"/>
      <c r="K1032" s="29"/>
      <c r="L1032" s="29"/>
      <c r="M1032" s="29"/>
    </row>
    <row r="1033" spans="1:13" s="23" customFormat="1" x14ac:dyDescent="0.3">
      <c r="A1033" s="27"/>
      <c r="B1033" s="27"/>
      <c r="C1033" s="31"/>
      <c r="D1033" s="31"/>
      <c r="E1033" s="30"/>
      <c r="F1033" s="29"/>
      <c r="G1033" s="29"/>
      <c r="H1033" s="28"/>
      <c r="I1033" s="29"/>
      <c r="J1033" s="29"/>
      <c r="K1033" s="29"/>
      <c r="L1033" s="29"/>
      <c r="M1033" s="29"/>
    </row>
    <row r="1034" spans="1:13" s="23" customFormat="1" x14ac:dyDescent="0.3">
      <c r="A1034" s="27"/>
      <c r="B1034" s="27"/>
      <c r="C1034" s="31"/>
      <c r="D1034" s="31"/>
      <c r="E1034" s="30"/>
      <c r="F1034" s="29"/>
      <c r="G1034" s="29"/>
      <c r="H1034" s="28"/>
      <c r="I1034" s="29"/>
      <c r="J1034" s="29"/>
      <c r="K1034" s="29"/>
      <c r="L1034" s="29"/>
      <c r="M1034" s="29"/>
    </row>
    <row r="1035" spans="1:13" s="23" customFormat="1" x14ac:dyDescent="0.3">
      <c r="A1035" s="27"/>
      <c r="B1035" s="27"/>
      <c r="C1035" s="31"/>
      <c r="D1035" s="31"/>
      <c r="E1035" s="30"/>
      <c r="F1035" s="29"/>
      <c r="G1035" s="29"/>
      <c r="H1035" s="28"/>
      <c r="I1035" s="29"/>
      <c r="J1035" s="29"/>
      <c r="K1035" s="29"/>
      <c r="L1035" s="29"/>
      <c r="M1035" s="29"/>
    </row>
    <row r="1036" spans="1:13" s="23" customFormat="1" x14ac:dyDescent="0.3">
      <c r="A1036" s="27"/>
      <c r="B1036" s="27"/>
      <c r="C1036" s="31"/>
      <c r="D1036" s="31"/>
      <c r="E1036" s="30"/>
      <c r="F1036" s="29"/>
      <c r="G1036" s="29"/>
      <c r="H1036" s="28"/>
      <c r="I1036" s="29"/>
      <c r="J1036" s="29"/>
      <c r="K1036" s="29"/>
      <c r="L1036" s="29"/>
      <c r="M1036" s="29"/>
    </row>
    <row r="1037" spans="1:13" s="23" customFormat="1" x14ac:dyDescent="0.3">
      <c r="A1037" s="27"/>
      <c r="B1037" s="27"/>
      <c r="C1037" s="31"/>
      <c r="D1037" s="31"/>
      <c r="E1037" s="30"/>
      <c r="F1037" s="29"/>
      <c r="G1037" s="29"/>
      <c r="H1037" s="28"/>
      <c r="I1037" s="29"/>
      <c r="J1037" s="29"/>
      <c r="K1037" s="29"/>
      <c r="L1037" s="29"/>
      <c r="M1037" s="29"/>
    </row>
    <row r="1038" spans="1:13" s="23" customFormat="1" x14ac:dyDescent="0.3">
      <c r="A1038" s="27"/>
      <c r="B1038" s="27"/>
      <c r="C1038" s="31"/>
      <c r="D1038" s="31"/>
      <c r="E1038" s="30"/>
      <c r="F1038" s="29"/>
      <c r="G1038" s="29"/>
      <c r="H1038" s="28"/>
      <c r="I1038" s="29"/>
      <c r="J1038" s="29"/>
      <c r="K1038" s="29"/>
      <c r="L1038" s="29"/>
      <c r="M1038" s="29"/>
    </row>
    <row r="1039" spans="1:13" s="23" customFormat="1" x14ac:dyDescent="0.3">
      <c r="A1039" s="27"/>
      <c r="B1039" s="27"/>
      <c r="C1039" s="31"/>
      <c r="D1039" s="31"/>
      <c r="E1039" s="30"/>
      <c r="F1039" s="29"/>
      <c r="G1039" s="29"/>
      <c r="H1039" s="28"/>
      <c r="I1039" s="29"/>
      <c r="J1039" s="29"/>
      <c r="K1039" s="29"/>
      <c r="L1039" s="29"/>
      <c r="M1039" s="29"/>
    </row>
    <row r="1040" spans="1:13" s="23" customFormat="1" x14ac:dyDescent="0.3">
      <c r="A1040" s="27"/>
      <c r="B1040" s="27"/>
      <c r="C1040" s="31"/>
      <c r="D1040" s="31"/>
      <c r="E1040" s="30"/>
      <c r="F1040" s="29"/>
      <c r="G1040" s="29"/>
      <c r="H1040" s="28"/>
      <c r="I1040" s="29"/>
      <c r="J1040" s="29"/>
      <c r="K1040" s="29"/>
      <c r="L1040" s="29"/>
      <c r="M1040" s="29"/>
    </row>
    <row r="1041" spans="1:13" s="23" customFormat="1" x14ac:dyDescent="0.3">
      <c r="A1041" s="27"/>
      <c r="B1041" s="27"/>
      <c r="C1041" s="31"/>
      <c r="D1041" s="31"/>
      <c r="E1041" s="30"/>
      <c r="F1041" s="29"/>
      <c r="G1041" s="29"/>
      <c r="H1041" s="28"/>
      <c r="I1041" s="29"/>
      <c r="J1041" s="29"/>
      <c r="K1041" s="29"/>
      <c r="L1041" s="29"/>
      <c r="M1041" s="29"/>
    </row>
    <row r="1042" spans="1:13" s="23" customFormat="1" x14ac:dyDescent="0.3">
      <c r="A1042" s="27"/>
      <c r="B1042" s="27"/>
      <c r="C1042" s="31"/>
      <c r="D1042" s="31"/>
      <c r="E1042" s="30"/>
      <c r="F1042" s="29"/>
      <c r="G1042" s="29"/>
      <c r="H1042" s="28"/>
      <c r="I1042" s="29"/>
      <c r="J1042" s="29"/>
      <c r="K1042" s="29"/>
      <c r="L1042" s="29"/>
      <c r="M1042" s="29"/>
    </row>
    <row r="1043" spans="1:13" s="23" customFormat="1" x14ac:dyDescent="0.3">
      <c r="A1043" s="27"/>
      <c r="B1043" s="27"/>
      <c r="C1043" s="31"/>
      <c r="D1043" s="31"/>
      <c r="E1043" s="30"/>
      <c r="F1043" s="29"/>
      <c r="G1043" s="29"/>
      <c r="H1043" s="28"/>
      <c r="I1043" s="29"/>
      <c r="J1043" s="29"/>
      <c r="K1043" s="29"/>
      <c r="L1043" s="29"/>
      <c r="M1043" s="29"/>
    </row>
    <row r="1044" spans="1:13" s="23" customFormat="1" x14ac:dyDescent="0.3">
      <c r="A1044" s="27"/>
      <c r="B1044" s="27"/>
      <c r="C1044" s="31"/>
      <c r="D1044" s="31"/>
      <c r="E1044" s="30"/>
      <c r="F1044" s="29"/>
      <c r="G1044" s="29"/>
      <c r="H1044" s="28"/>
      <c r="I1044" s="29"/>
      <c r="J1044" s="29"/>
      <c r="K1044" s="29"/>
      <c r="L1044" s="29"/>
      <c r="M1044" s="29"/>
    </row>
    <row r="1045" spans="1:13" s="23" customFormat="1" x14ac:dyDescent="0.3">
      <c r="A1045" s="27"/>
      <c r="B1045" s="27"/>
      <c r="C1045" s="31"/>
      <c r="D1045" s="31"/>
      <c r="E1045" s="30"/>
      <c r="F1045" s="29"/>
      <c r="G1045" s="29"/>
      <c r="H1045" s="28"/>
      <c r="I1045" s="29"/>
      <c r="J1045" s="29"/>
      <c r="K1045" s="29"/>
      <c r="L1045" s="29"/>
      <c r="M1045" s="29"/>
    </row>
    <row r="1046" spans="1:13" s="23" customFormat="1" x14ac:dyDescent="0.3">
      <c r="A1046" s="27"/>
      <c r="B1046" s="27"/>
      <c r="C1046" s="31"/>
      <c r="D1046" s="31"/>
      <c r="E1046" s="30"/>
      <c r="F1046" s="29"/>
      <c r="G1046" s="29"/>
      <c r="H1046" s="28"/>
      <c r="I1046" s="29"/>
      <c r="J1046" s="29"/>
      <c r="K1046" s="29"/>
      <c r="L1046" s="29"/>
      <c r="M1046" s="29"/>
    </row>
    <row r="1047" spans="1:13" s="23" customFormat="1" x14ac:dyDescent="0.3">
      <c r="A1047" s="27"/>
      <c r="B1047" s="27"/>
      <c r="C1047" s="31"/>
      <c r="D1047" s="31"/>
      <c r="E1047" s="30"/>
      <c r="F1047" s="29"/>
      <c r="G1047" s="29"/>
      <c r="H1047" s="28"/>
      <c r="I1047" s="29"/>
      <c r="J1047" s="29"/>
      <c r="K1047" s="29"/>
      <c r="L1047" s="29"/>
      <c r="M1047" s="29"/>
    </row>
    <row r="1048" spans="1:13" s="23" customFormat="1" x14ac:dyDescent="0.3">
      <c r="A1048" s="27"/>
      <c r="B1048" s="27"/>
      <c r="C1048" s="31"/>
      <c r="D1048" s="31"/>
      <c r="E1048" s="30"/>
      <c r="F1048" s="29"/>
      <c r="G1048" s="29"/>
      <c r="H1048" s="28"/>
      <c r="I1048" s="29"/>
      <c r="J1048" s="29"/>
      <c r="K1048" s="29"/>
      <c r="L1048" s="29"/>
      <c r="M1048" s="29"/>
    </row>
    <row r="1049" spans="1:13" s="23" customFormat="1" x14ac:dyDescent="0.3">
      <c r="A1049" s="27"/>
      <c r="B1049" s="27"/>
      <c r="C1049" s="31"/>
      <c r="D1049" s="31"/>
      <c r="E1049" s="30"/>
      <c r="F1049" s="29"/>
      <c r="G1049" s="29"/>
      <c r="H1049" s="28"/>
      <c r="I1049" s="29"/>
      <c r="J1049" s="29"/>
      <c r="K1049" s="29"/>
      <c r="L1049" s="29"/>
      <c r="M1049" s="29"/>
    </row>
    <row r="1050" spans="1:13" s="23" customFormat="1" x14ac:dyDescent="0.3">
      <c r="A1050" s="27"/>
      <c r="B1050" s="27"/>
      <c r="C1050" s="31"/>
      <c r="D1050" s="31"/>
      <c r="E1050" s="30"/>
      <c r="F1050" s="29"/>
      <c r="G1050" s="29"/>
      <c r="H1050" s="28"/>
      <c r="I1050" s="29"/>
      <c r="J1050" s="29"/>
      <c r="K1050" s="29"/>
      <c r="L1050" s="29"/>
      <c r="M1050" s="29"/>
    </row>
    <row r="1051" spans="1:13" s="23" customFormat="1" x14ac:dyDescent="0.3">
      <c r="A1051" s="27"/>
      <c r="B1051" s="27"/>
      <c r="C1051" s="31"/>
      <c r="D1051" s="31"/>
      <c r="E1051" s="30"/>
      <c r="F1051" s="29"/>
      <c r="G1051" s="29"/>
      <c r="H1051" s="28"/>
      <c r="I1051" s="29"/>
      <c r="J1051" s="29"/>
      <c r="K1051" s="29"/>
      <c r="L1051" s="29"/>
      <c r="M1051" s="29"/>
    </row>
    <row r="1052" spans="1:13" s="23" customFormat="1" x14ac:dyDescent="0.3">
      <c r="A1052" s="27"/>
      <c r="B1052" s="27"/>
      <c r="C1052" s="31"/>
      <c r="D1052" s="31"/>
      <c r="E1052" s="30"/>
      <c r="F1052" s="29"/>
      <c r="G1052" s="29"/>
      <c r="H1052" s="28"/>
      <c r="I1052" s="29"/>
      <c r="J1052" s="29"/>
      <c r="K1052" s="29"/>
      <c r="L1052" s="29"/>
      <c r="M1052" s="29"/>
    </row>
    <row r="1053" spans="1:13" s="23" customFormat="1" x14ac:dyDescent="0.3">
      <c r="A1053" s="27"/>
      <c r="B1053" s="27"/>
      <c r="C1053" s="31"/>
      <c r="D1053" s="31"/>
      <c r="E1053" s="30"/>
      <c r="F1053" s="29"/>
      <c r="G1053" s="29"/>
      <c r="H1053" s="28"/>
      <c r="I1053" s="29"/>
      <c r="J1053" s="29"/>
      <c r="K1053" s="29"/>
      <c r="L1053" s="29"/>
      <c r="M1053" s="29"/>
    </row>
    <row r="1054" spans="1:13" s="23" customFormat="1" x14ac:dyDescent="0.3">
      <c r="A1054" s="27"/>
      <c r="B1054" s="27"/>
      <c r="C1054" s="31"/>
      <c r="D1054" s="31"/>
      <c r="E1054" s="30"/>
      <c r="F1054" s="29"/>
      <c r="G1054" s="29"/>
      <c r="H1054" s="28"/>
      <c r="I1054" s="29"/>
      <c r="J1054" s="29"/>
      <c r="K1054" s="29"/>
      <c r="L1054" s="29"/>
      <c r="M1054" s="29"/>
    </row>
    <row r="1055" spans="1:13" s="23" customFormat="1" x14ac:dyDescent="0.3">
      <c r="A1055" s="27"/>
      <c r="B1055" s="27"/>
      <c r="C1055" s="31"/>
      <c r="D1055" s="31"/>
      <c r="E1055" s="30"/>
      <c r="F1055" s="29"/>
      <c r="G1055" s="29"/>
      <c r="H1055" s="28"/>
      <c r="I1055" s="29"/>
      <c r="J1055" s="29"/>
      <c r="K1055" s="29"/>
      <c r="L1055" s="29"/>
      <c r="M1055" s="29"/>
    </row>
    <row r="1056" spans="1:13" s="23" customFormat="1" x14ac:dyDescent="0.3">
      <c r="A1056" s="27"/>
      <c r="B1056" s="27"/>
      <c r="C1056" s="31"/>
      <c r="D1056" s="31"/>
      <c r="E1056" s="30"/>
      <c r="F1056" s="29"/>
      <c r="G1056" s="29"/>
      <c r="H1056" s="28"/>
      <c r="I1056" s="29"/>
      <c r="J1056" s="29"/>
      <c r="K1056" s="29"/>
      <c r="L1056" s="29"/>
      <c r="M1056" s="29"/>
    </row>
    <row r="1057" spans="1:13" s="23" customFormat="1" x14ac:dyDescent="0.3">
      <c r="A1057" s="27"/>
      <c r="B1057" s="27"/>
      <c r="C1057" s="31"/>
      <c r="D1057" s="31"/>
      <c r="E1057" s="30"/>
      <c r="F1057" s="29"/>
      <c r="G1057" s="29"/>
      <c r="H1057" s="28"/>
      <c r="I1057" s="29"/>
      <c r="J1057" s="29"/>
      <c r="K1057" s="29"/>
      <c r="L1057" s="29"/>
      <c r="M1057" s="29"/>
    </row>
    <row r="1058" spans="1:13" s="23" customFormat="1" x14ac:dyDescent="0.3">
      <c r="A1058" s="27"/>
      <c r="B1058" s="27"/>
      <c r="C1058" s="31"/>
      <c r="D1058" s="31"/>
      <c r="E1058" s="30"/>
      <c r="F1058" s="29"/>
      <c r="G1058" s="29"/>
      <c r="H1058" s="28"/>
      <c r="I1058" s="29"/>
      <c r="J1058" s="29"/>
      <c r="K1058" s="29"/>
      <c r="L1058" s="29"/>
      <c r="M1058" s="29"/>
    </row>
    <row r="1059" spans="1:13" s="23" customFormat="1" x14ac:dyDescent="0.3">
      <c r="A1059" s="27"/>
      <c r="B1059" s="27"/>
      <c r="C1059" s="31"/>
      <c r="D1059" s="31"/>
      <c r="E1059" s="30"/>
      <c r="F1059" s="29"/>
      <c r="G1059" s="29"/>
      <c r="H1059" s="28"/>
      <c r="I1059" s="29"/>
      <c r="J1059" s="29"/>
      <c r="K1059" s="29"/>
      <c r="L1059" s="29"/>
      <c r="M1059" s="29"/>
    </row>
    <row r="1060" spans="1:13" s="23" customFormat="1" x14ac:dyDescent="0.3">
      <c r="A1060" s="27"/>
      <c r="B1060" s="27"/>
      <c r="C1060" s="31"/>
      <c r="D1060" s="31"/>
      <c r="E1060" s="30"/>
      <c r="F1060" s="29"/>
      <c r="G1060" s="29"/>
      <c r="H1060" s="28"/>
      <c r="I1060" s="29"/>
      <c r="J1060" s="29"/>
      <c r="K1060" s="29"/>
      <c r="L1060" s="29"/>
      <c r="M1060" s="29"/>
    </row>
    <row r="1061" spans="1:13" s="23" customFormat="1" x14ac:dyDescent="0.3">
      <c r="A1061" s="27"/>
      <c r="B1061" s="27"/>
      <c r="C1061" s="31"/>
      <c r="D1061" s="31"/>
      <c r="E1061" s="30"/>
      <c r="F1061" s="29"/>
      <c r="G1061" s="29"/>
      <c r="H1061" s="28"/>
      <c r="I1061" s="29"/>
      <c r="J1061" s="29"/>
      <c r="K1061" s="29"/>
      <c r="L1061" s="29"/>
      <c r="M1061" s="29"/>
    </row>
    <row r="1062" spans="1:13" s="23" customFormat="1" x14ac:dyDescent="0.3">
      <c r="A1062" s="27"/>
      <c r="B1062" s="27"/>
      <c r="C1062" s="31"/>
      <c r="D1062" s="31"/>
      <c r="E1062" s="30"/>
      <c r="F1062" s="29"/>
      <c r="G1062" s="29"/>
      <c r="H1062" s="28"/>
      <c r="I1062" s="29"/>
      <c r="J1062" s="29"/>
      <c r="K1062" s="29"/>
      <c r="L1062" s="29"/>
      <c r="M1062" s="29"/>
    </row>
    <row r="1063" spans="1:13" s="23" customFormat="1" x14ac:dyDescent="0.3">
      <c r="A1063" s="27"/>
      <c r="B1063" s="27"/>
      <c r="C1063" s="31"/>
      <c r="D1063" s="31"/>
      <c r="E1063" s="30"/>
      <c r="F1063" s="29"/>
      <c r="G1063" s="29"/>
      <c r="H1063" s="28"/>
      <c r="I1063" s="29"/>
      <c r="J1063" s="29"/>
      <c r="K1063" s="29"/>
      <c r="L1063" s="29"/>
      <c r="M1063" s="29"/>
    </row>
    <row r="1064" spans="1:13" s="23" customFormat="1" x14ac:dyDescent="0.3">
      <c r="A1064" s="27"/>
      <c r="B1064" s="27"/>
      <c r="C1064" s="31"/>
      <c r="D1064" s="31"/>
      <c r="E1064" s="30"/>
      <c r="F1064" s="29"/>
      <c r="G1064" s="29"/>
      <c r="H1064" s="28"/>
      <c r="I1064" s="29"/>
      <c r="J1064" s="29"/>
      <c r="K1064" s="29"/>
      <c r="L1064" s="29"/>
      <c r="M1064" s="29"/>
    </row>
    <row r="1065" spans="1:13" s="23" customFormat="1" x14ac:dyDescent="0.3">
      <c r="A1065" s="27"/>
      <c r="B1065" s="27"/>
      <c r="C1065" s="31"/>
      <c r="D1065" s="31"/>
      <c r="E1065" s="30"/>
      <c r="F1065" s="29"/>
      <c r="G1065" s="29"/>
      <c r="H1065" s="28"/>
      <c r="I1065" s="29"/>
      <c r="J1065" s="29"/>
      <c r="K1065" s="29"/>
      <c r="L1065" s="29"/>
      <c r="M1065" s="29"/>
    </row>
    <row r="1066" spans="1:13" s="23" customFormat="1" x14ac:dyDescent="0.3">
      <c r="A1066" s="27"/>
      <c r="B1066" s="27"/>
      <c r="C1066" s="31"/>
      <c r="D1066" s="31"/>
      <c r="E1066" s="30"/>
      <c r="F1066" s="29"/>
      <c r="G1066" s="29"/>
      <c r="H1066" s="28"/>
      <c r="I1066" s="29"/>
      <c r="J1066" s="29"/>
      <c r="K1066" s="29"/>
      <c r="L1066" s="29"/>
      <c r="M1066" s="29"/>
    </row>
    <row r="1067" spans="1:13" s="23" customFormat="1" x14ac:dyDescent="0.3">
      <c r="A1067" s="27"/>
      <c r="B1067" s="27"/>
      <c r="C1067" s="31"/>
      <c r="D1067" s="31"/>
      <c r="E1067" s="30"/>
      <c r="F1067" s="29"/>
      <c r="G1067" s="29"/>
      <c r="H1067" s="28"/>
      <c r="I1067" s="29"/>
      <c r="J1067" s="29"/>
      <c r="K1067" s="29"/>
      <c r="L1067" s="29"/>
      <c r="M1067" s="29"/>
    </row>
    <row r="1068" spans="1:13" s="23" customFormat="1" x14ac:dyDescent="0.3">
      <c r="A1068" s="27"/>
      <c r="B1068" s="27"/>
      <c r="C1068" s="31"/>
      <c r="D1068" s="31"/>
      <c r="E1068" s="30"/>
      <c r="F1068" s="29"/>
      <c r="G1068" s="29"/>
      <c r="H1068" s="28"/>
      <c r="I1068" s="29"/>
      <c r="J1068" s="29"/>
      <c r="K1068" s="29"/>
      <c r="L1068" s="29"/>
      <c r="M1068" s="29"/>
    </row>
    <row r="1069" spans="1:13" s="23" customFormat="1" x14ac:dyDescent="0.3">
      <c r="A1069" s="27"/>
      <c r="B1069" s="27"/>
      <c r="C1069" s="31"/>
      <c r="D1069" s="31"/>
      <c r="E1069" s="30"/>
      <c r="F1069" s="29"/>
      <c r="G1069" s="29"/>
      <c r="H1069" s="28"/>
      <c r="I1069" s="29"/>
      <c r="J1069" s="29"/>
      <c r="K1069" s="29"/>
      <c r="L1069" s="29"/>
      <c r="M1069" s="29"/>
    </row>
    <row r="1070" spans="1:13" s="23" customFormat="1" x14ac:dyDescent="0.3">
      <c r="A1070" s="27"/>
      <c r="B1070" s="27"/>
      <c r="C1070" s="31"/>
      <c r="D1070" s="31"/>
      <c r="E1070" s="30"/>
      <c r="F1070" s="29"/>
      <c r="G1070" s="29"/>
      <c r="H1070" s="28"/>
      <c r="I1070" s="29"/>
      <c r="J1070" s="29"/>
      <c r="K1070" s="29"/>
      <c r="L1070" s="29"/>
      <c r="M1070" s="29"/>
    </row>
    <row r="1071" spans="1:13" s="23" customFormat="1" x14ac:dyDescent="0.3">
      <c r="A1071" s="27"/>
      <c r="B1071" s="27"/>
      <c r="C1071" s="31"/>
      <c r="D1071" s="31"/>
      <c r="E1071" s="30"/>
      <c r="F1071" s="29"/>
      <c r="G1071" s="29"/>
      <c r="H1071" s="28"/>
      <c r="I1071" s="29"/>
      <c r="J1071" s="29"/>
      <c r="K1071" s="29"/>
      <c r="L1071" s="29"/>
      <c r="M1071" s="29"/>
    </row>
    <row r="1072" spans="1:13" s="23" customFormat="1" x14ac:dyDescent="0.3">
      <c r="A1072" s="27"/>
      <c r="B1072" s="27"/>
      <c r="C1072" s="31"/>
      <c r="D1072" s="31"/>
      <c r="E1072" s="30"/>
      <c r="F1072" s="29"/>
      <c r="G1072" s="29"/>
      <c r="H1072" s="28"/>
      <c r="I1072" s="29"/>
      <c r="J1072" s="29"/>
      <c r="K1072" s="29"/>
      <c r="L1072" s="29"/>
      <c r="M1072" s="29"/>
    </row>
    <row r="1073" spans="1:13" s="23" customFormat="1" x14ac:dyDescent="0.3">
      <c r="A1073" s="27"/>
      <c r="B1073" s="27"/>
      <c r="C1073" s="31"/>
      <c r="D1073" s="31"/>
      <c r="E1073" s="30"/>
      <c r="F1073" s="29"/>
      <c r="G1073" s="29"/>
      <c r="H1073" s="28"/>
      <c r="I1073" s="29"/>
      <c r="J1073" s="29"/>
      <c r="K1073" s="29"/>
      <c r="L1073" s="29"/>
      <c r="M1073" s="29"/>
    </row>
    <row r="1074" spans="1:13" s="23" customFormat="1" x14ac:dyDescent="0.3">
      <c r="A1074" s="27"/>
      <c r="B1074" s="27"/>
      <c r="C1074" s="31"/>
      <c r="D1074" s="31"/>
      <c r="E1074" s="30"/>
      <c r="F1074" s="29"/>
      <c r="G1074" s="29"/>
      <c r="H1074" s="28"/>
      <c r="I1074" s="29"/>
      <c r="J1074" s="29"/>
      <c r="K1074" s="29"/>
      <c r="L1074" s="29"/>
      <c r="M1074" s="29"/>
    </row>
    <row r="1075" spans="1:13" s="23" customFormat="1" x14ac:dyDescent="0.3">
      <c r="A1075" s="27"/>
      <c r="B1075" s="27"/>
      <c r="C1075" s="31"/>
      <c r="D1075" s="31"/>
      <c r="E1075" s="30"/>
      <c r="F1075" s="29"/>
      <c r="G1075" s="29"/>
      <c r="H1075" s="28"/>
      <c r="I1075" s="29"/>
      <c r="J1075" s="29"/>
      <c r="K1075" s="29"/>
      <c r="L1075" s="29"/>
      <c r="M1075" s="29"/>
    </row>
    <row r="1076" spans="1:13" s="23" customFormat="1" x14ac:dyDescent="0.3">
      <c r="A1076" s="27"/>
      <c r="B1076" s="27"/>
      <c r="C1076" s="31"/>
      <c r="D1076" s="31"/>
      <c r="E1076" s="30"/>
      <c r="F1076" s="29"/>
      <c r="G1076" s="29"/>
      <c r="H1076" s="28"/>
      <c r="I1076" s="29"/>
      <c r="J1076" s="29"/>
      <c r="K1076" s="29"/>
      <c r="L1076" s="29"/>
      <c r="M1076" s="29"/>
    </row>
    <row r="1077" spans="1:13" s="23" customFormat="1" x14ac:dyDescent="0.3">
      <c r="A1077" s="27"/>
      <c r="B1077" s="27"/>
      <c r="C1077" s="31"/>
      <c r="D1077" s="31"/>
      <c r="E1077" s="30"/>
      <c r="F1077" s="29"/>
      <c r="G1077" s="29"/>
      <c r="H1077" s="28"/>
      <c r="I1077" s="29"/>
      <c r="J1077" s="29"/>
      <c r="K1077" s="29"/>
      <c r="L1077" s="29"/>
      <c r="M1077" s="29"/>
    </row>
    <row r="1078" spans="1:13" s="23" customFormat="1" x14ac:dyDescent="0.3">
      <c r="A1078" s="27"/>
      <c r="B1078" s="27"/>
      <c r="C1078" s="31"/>
      <c r="D1078" s="31"/>
      <c r="E1078" s="30"/>
      <c r="F1078" s="29"/>
      <c r="G1078" s="29"/>
      <c r="H1078" s="28"/>
      <c r="I1078" s="29"/>
      <c r="J1078" s="29"/>
      <c r="K1078" s="29"/>
      <c r="L1078" s="29"/>
      <c r="M1078" s="29"/>
    </row>
    <row r="1079" spans="1:13" s="23" customFormat="1" x14ac:dyDescent="0.3">
      <c r="A1079" s="27"/>
      <c r="B1079" s="27"/>
      <c r="C1079" s="31"/>
      <c r="D1079" s="31"/>
      <c r="E1079" s="30"/>
      <c r="F1079" s="29"/>
      <c r="G1079" s="29"/>
      <c r="H1079" s="28"/>
      <c r="I1079" s="29"/>
      <c r="J1079" s="29"/>
      <c r="K1079" s="29"/>
      <c r="L1079" s="29"/>
      <c r="M1079" s="29"/>
    </row>
    <row r="1080" spans="1:13" s="23" customFormat="1" x14ac:dyDescent="0.3">
      <c r="A1080" s="27"/>
      <c r="B1080" s="27"/>
      <c r="C1080" s="31"/>
      <c r="D1080" s="31"/>
      <c r="E1080" s="30"/>
      <c r="F1080" s="29"/>
      <c r="G1080" s="29"/>
      <c r="H1080" s="28"/>
      <c r="I1080" s="29"/>
      <c r="J1080" s="29"/>
      <c r="K1080" s="29"/>
      <c r="L1080" s="29"/>
      <c r="M1080" s="29"/>
    </row>
    <row r="1081" spans="1:13" s="23" customFormat="1" x14ac:dyDescent="0.3">
      <c r="A1081" s="27"/>
      <c r="B1081" s="27"/>
      <c r="C1081" s="31"/>
      <c r="D1081" s="31"/>
      <c r="E1081" s="30"/>
      <c r="F1081" s="29"/>
      <c r="G1081" s="29"/>
      <c r="H1081" s="28"/>
      <c r="I1081" s="29"/>
      <c r="J1081" s="29"/>
      <c r="K1081" s="29"/>
      <c r="L1081" s="29"/>
      <c r="M1081" s="29"/>
    </row>
    <row r="1082" spans="1:13" s="23" customFormat="1" x14ac:dyDescent="0.3">
      <c r="A1082" s="27"/>
      <c r="B1082" s="27"/>
      <c r="C1082" s="31"/>
      <c r="D1082" s="31"/>
      <c r="E1082" s="30"/>
      <c r="F1082" s="29"/>
      <c r="G1082" s="29"/>
      <c r="H1082" s="28"/>
      <c r="I1082" s="29"/>
      <c r="J1082" s="29"/>
      <c r="K1082" s="29"/>
      <c r="L1082" s="29"/>
      <c r="M1082" s="29"/>
    </row>
    <row r="1083" spans="1:13" s="23" customFormat="1" x14ac:dyDescent="0.3">
      <c r="A1083" s="27"/>
      <c r="B1083" s="27"/>
      <c r="C1083" s="31"/>
      <c r="D1083" s="31"/>
      <c r="E1083" s="30"/>
      <c r="F1083" s="29"/>
      <c r="G1083" s="29"/>
      <c r="H1083" s="28"/>
      <c r="I1083" s="29"/>
      <c r="J1083" s="29"/>
      <c r="K1083" s="29"/>
      <c r="L1083" s="29"/>
      <c r="M1083" s="29"/>
    </row>
    <row r="1084" spans="1:13" s="23" customFormat="1" x14ac:dyDescent="0.3">
      <c r="A1084" s="27"/>
      <c r="B1084" s="27"/>
      <c r="C1084" s="31"/>
      <c r="D1084" s="31"/>
      <c r="E1084" s="30"/>
      <c r="F1084" s="29"/>
      <c r="G1084" s="29"/>
      <c r="H1084" s="28"/>
      <c r="I1084" s="29"/>
      <c r="J1084" s="29"/>
      <c r="K1084" s="29"/>
      <c r="L1084" s="29"/>
      <c r="M1084" s="29"/>
    </row>
    <row r="1085" spans="1:13" s="23" customFormat="1" x14ac:dyDescent="0.3">
      <c r="A1085" s="27"/>
      <c r="B1085" s="27"/>
      <c r="C1085" s="31"/>
      <c r="D1085" s="31"/>
      <c r="E1085" s="30"/>
      <c r="F1085" s="29"/>
      <c r="G1085" s="29"/>
      <c r="H1085" s="28"/>
      <c r="I1085" s="29"/>
      <c r="J1085" s="29"/>
      <c r="K1085" s="29"/>
      <c r="L1085" s="29"/>
      <c r="M1085" s="29"/>
    </row>
    <row r="1086" spans="1:13" s="23" customFormat="1" x14ac:dyDescent="0.3">
      <c r="A1086" s="27"/>
      <c r="B1086" s="27"/>
      <c r="C1086" s="31"/>
      <c r="D1086" s="31"/>
      <c r="E1086" s="30"/>
      <c r="F1086" s="29"/>
      <c r="G1086" s="29"/>
      <c r="H1086" s="28"/>
      <c r="I1086" s="29"/>
      <c r="J1086" s="29"/>
      <c r="K1086" s="29"/>
      <c r="L1086" s="29"/>
      <c r="M1086" s="29"/>
    </row>
    <row r="1087" spans="1:13" s="23" customFormat="1" x14ac:dyDescent="0.3">
      <c r="A1087" s="27"/>
      <c r="B1087" s="27"/>
      <c r="C1087" s="31"/>
      <c r="D1087" s="31"/>
      <c r="E1087" s="30"/>
      <c r="F1087" s="29"/>
      <c r="G1087" s="29"/>
      <c r="H1087" s="28"/>
      <c r="I1087" s="29"/>
      <c r="J1087" s="29"/>
      <c r="K1087" s="29"/>
      <c r="L1087" s="29"/>
      <c r="M1087" s="29"/>
    </row>
    <row r="1088" spans="1:13" s="23" customFormat="1" x14ac:dyDescent="0.3">
      <c r="A1088" s="27"/>
      <c r="B1088" s="27"/>
      <c r="C1088" s="31"/>
      <c r="D1088" s="31"/>
      <c r="E1088" s="30"/>
      <c r="F1088" s="29"/>
      <c r="G1088" s="29"/>
      <c r="H1088" s="28"/>
      <c r="I1088" s="29"/>
      <c r="J1088" s="29"/>
      <c r="K1088" s="29"/>
      <c r="L1088" s="29"/>
      <c r="M1088" s="29"/>
    </row>
    <row r="1089" spans="1:13" s="23" customFormat="1" x14ac:dyDescent="0.3">
      <c r="A1089" s="27"/>
      <c r="B1089" s="27"/>
      <c r="C1089" s="31"/>
      <c r="D1089" s="31"/>
      <c r="E1089" s="30"/>
      <c r="F1089" s="29"/>
      <c r="G1089" s="29"/>
      <c r="H1089" s="28"/>
      <c r="I1089" s="29"/>
      <c r="J1089" s="29"/>
      <c r="K1089" s="29"/>
      <c r="L1089" s="29"/>
      <c r="M1089" s="29"/>
    </row>
    <row r="1090" spans="1:13" s="23" customFormat="1" x14ac:dyDescent="0.3">
      <c r="A1090" s="27"/>
      <c r="B1090" s="27"/>
      <c r="C1090" s="31"/>
      <c r="D1090" s="31"/>
      <c r="E1090" s="30"/>
      <c r="F1090" s="29"/>
      <c r="G1090" s="29"/>
      <c r="H1090" s="28"/>
      <c r="I1090" s="29"/>
      <c r="J1090" s="29"/>
      <c r="K1090" s="29"/>
      <c r="L1090" s="29"/>
      <c r="M1090" s="29"/>
    </row>
    <row r="1091" spans="1:13" s="23" customFormat="1" x14ac:dyDescent="0.3">
      <c r="A1091" s="27"/>
      <c r="B1091" s="27"/>
      <c r="C1091" s="31"/>
      <c r="D1091" s="31"/>
      <c r="E1091" s="30"/>
      <c r="F1091" s="29"/>
      <c r="G1091" s="29"/>
      <c r="H1091" s="28"/>
      <c r="I1091" s="29"/>
      <c r="J1091" s="29"/>
      <c r="K1091" s="29"/>
      <c r="L1091" s="29"/>
      <c r="M1091" s="29"/>
    </row>
    <row r="1092" spans="1:13" s="23" customFormat="1" x14ac:dyDescent="0.3">
      <c r="A1092" s="27"/>
      <c r="B1092" s="27"/>
      <c r="C1092" s="31"/>
      <c r="D1092" s="31"/>
      <c r="E1092" s="30"/>
      <c r="F1092" s="29"/>
      <c r="G1092" s="29"/>
      <c r="H1092" s="28"/>
      <c r="I1092" s="29"/>
      <c r="J1092" s="29"/>
      <c r="K1092" s="29"/>
      <c r="L1092" s="29"/>
      <c r="M1092" s="29"/>
    </row>
    <row r="1093" spans="1:13" s="23" customFormat="1" x14ac:dyDescent="0.3">
      <c r="A1093" s="27"/>
      <c r="B1093" s="27"/>
      <c r="C1093" s="31"/>
      <c r="D1093" s="31"/>
      <c r="E1093" s="30"/>
      <c r="F1093" s="29"/>
      <c r="G1093" s="29"/>
      <c r="H1093" s="28"/>
      <c r="I1093" s="29"/>
      <c r="J1093" s="29"/>
      <c r="K1093" s="29"/>
      <c r="L1093" s="29"/>
      <c r="M1093" s="29"/>
    </row>
    <row r="1094" spans="1:13" s="23" customFormat="1" x14ac:dyDescent="0.3">
      <c r="A1094" s="27"/>
      <c r="B1094" s="27"/>
      <c r="C1094" s="31"/>
      <c r="D1094" s="31"/>
      <c r="E1094" s="30"/>
      <c r="F1094" s="29"/>
      <c r="G1094" s="29"/>
      <c r="H1094" s="28"/>
      <c r="I1094" s="29"/>
      <c r="J1094" s="29"/>
      <c r="K1094" s="29"/>
      <c r="L1094" s="29"/>
      <c r="M1094" s="29"/>
    </row>
    <row r="1095" spans="1:13" s="23" customFormat="1" x14ac:dyDescent="0.3">
      <c r="A1095" s="27"/>
      <c r="B1095" s="27"/>
      <c r="C1095" s="31"/>
      <c r="D1095" s="31"/>
      <c r="E1095" s="30"/>
      <c r="F1095" s="29"/>
      <c r="G1095" s="29"/>
      <c r="H1095" s="28"/>
      <c r="I1095" s="29"/>
      <c r="J1095" s="29"/>
      <c r="K1095" s="29"/>
      <c r="L1095" s="29"/>
      <c r="M1095" s="29"/>
    </row>
    <row r="1096" spans="1:13" s="23" customFormat="1" x14ac:dyDescent="0.3">
      <c r="A1096" s="27"/>
      <c r="B1096" s="27"/>
      <c r="C1096" s="31"/>
      <c r="D1096" s="31"/>
      <c r="E1096" s="30"/>
      <c r="F1096" s="29"/>
      <c r="G1096" s="29"/>
      <c r="H1096" s="28"/>
      <c r="I1096" s="29"/>
      <c r="J1096" s="29"/>
      <c r="K1096" s="29"/>
      <c r="L1096" s="29"/>
      <c r="M1096" s="29"/>
    </row>
    <row r="1097" spans="1:13" s="23" customFormat="1" x14ac:dyDescent="0.3">
      <c r="A1097" s="27"/>
      <c r="B1097" s="27"/>
      <c r="C1097" s="31"/>
      <c r="D1097" s="31"/>
      <c r="E1097" s="30"/>
      <c r="F1097" s="29"/>
      <c r="G1097" s="29"/>
      <c r="H1097" s="28"/>
      <c r="I1097" s="29"/>
      <c r="J1097" s="29"/>
      <c r="K1097" s="29"/>
      <c r="L1097" s="29"/>
      <c r="M1097" s="29"/>
    </row>
    <row r="1098" spans="1:13" s="23" customFormat="1" x14ac:dyDescent="0.3">
      <c r="A1098" s="27"/>
      <c r="B1098" s="27"/>
      <c r="C1098" s="31"/>
      <c r="D1098" s="31"/>
      <c r="E1098" s="30"/>
      <c r="F1098" s="29"/>
      <c r="G1098" s="29"/>
      <c r="H1098" s="28"/>
      <c r="I1098" s="29"/>
      <c r="J1098" s="29"/>
      <c r="K1098" s="29"/>
      <c r="L1098" s="29"/>
      <c r="M1098" s="29"/>
    </row>
    <row r="1099" spans="1:13" s="23" customFormat="1" x14ac:dyDescent="0.3">
      <c r="A1099" s="27"/>
      <c r="B1099" s="27"/>
      <c r="C1099" s="31"/>
      <c r="D1099" s="31"/>
      <c r="E1099" s="30"/>
      <c r="F1099" s="29"/>
      <c r="G1099" s="29"/>
      <c r="H1099" s="28"/>
      <c r="I1099" s="29"/>
      <c r="J1099" s="29"/>
      <c r="K1099" s="29"/>
      <c r="L1099" s="29"/>
      <c r="M1099" s="29"/>
    </row>
    <row r="1100" spans="1:13" s="23" customFormat="1" x14ac:dyDescent="0.3">
      <c r="A1100" s="27"/>
      <c r="B1100" s="27"/>
      <c r="C1100" s="31"/>
      <c r="D1100" s="31"/>
      <c r="E1100" s="30"/>
      <c r="F1100" s="29"/>
      <c r="G1100" s="29"/>
      <c r="H1100" s="28"/>
      <c r="I1100" s="29"/>
      <c r="J1100" s="29"/>
      <c r="K1100" s="29"/>
      <c r="L1100" s="29"/>
      <c r="M1100" s="29"/>
    </row>
    <row r="1101" spans="1:13" s="23" customFormat="1" x14ac:dyDescent="0.3">
      <c r="A1101" s="27"/>
      <c r="B1101" s="27"/>
      <c r="C1101" s="31"/>
      <c r="D1101" s="31"/>
      <c r="E1101" s="30"/>
      <c r="F1101" s="29"/>
      <c r="G1101" s="29"/>
      <c r="H1101" s="28"/>
      <c r="I1101" s="29"/>
      <c r="J1101" s="29"/>
      <c r="K1101" s="29"/>
      <c r="L1101" s="29"/>
      <c r="M1101" s="29"/>
    </row>
    <row r="1102" spans="1:13" s="23" customFormat="1" x14ac:dyDescent="0.3">
      <c r="A1102" s="27"/>
      <c r="B1102" s="27"/>
      <c r="C1102" s="31"/>
      <c r="D1102" s="31"/>
      <c r="E1102" s="30"/>
      <c r="F1102" s="29"/>
      <c r="G1102" s="29"/>
      <c r="H1102" s="28"/>
      <c r="I1102" s="29"/>
      <c r="J1102" s="29"/>
      <c r="K1102" s="29"/>
      <c r="L1102" s="29"/>
      <c r="M1102" s="29"/>
    </row>
    <row r="1103" spans="1:13" s="23" customFormat="1" x14ac:dyDescent="0.3">
      <c r="A1103" s="27"/>
      <c r="B1103" s="27"/>
      <c r="C1103" s="31"/>
      <c r="D1103" s="31"/>
      <c r="E1103" s="30"/>
      <c r="F1103" s="29"/>
      <c r="G1103" s="29"/>
      <c r="H1103" s="28"/>
      <c r="I1103" s="29"/>
      <c r="J1103" s="29"/>
      <c r="K1103" s="29"/>
      <c r="L1103" s="29"/>
      <c r="M1103" s="29"/>
    </row>
    <row r="1104" spans="1:13" s="23" customFormat="1" x14ac:dyDescent="0.3">
      <c r="A1104" s="27"/>
      <c r="B1104" s="27"/>
      <c r="C1104" s="31"/>
      <c r="D1104" s="31"/>
      <c r="E1104" s="30"/>
      <c r="F1104" s="29"/>
      <c r="G1104" s="29"/>
      <c r="H1104" s="28"/>
      <c r="I1104" s="29"/>
      <c r="J1104" s="29"/>
      <c r="K1104" s="29"/>
      <c r="L1104" s="29"/>
      <c r="M1104" s="29"/>
    </row>
    <row r="1105" spans="1:13" s="23" customFormat="1" x14ac:dyDescent="0.3">
      <c r="A1105" s="27"/>
      <c r="B1105" s="27"/>
      <c r="C1105" s="31"/>
      <c r="D1105" s="31"/>
      <c r="E1105" s="30"/>
      <c r="F1105" s="29"/>
      <c r="G1105" s="29"/>
      <c r="H1105" s="28"/>
      <c r="I1105" s="29"/>
      <c r="J1105" s="29"/>
      <c r="K1105" s="29"/>
      <c r="L1105" s="29"/>
      <c r="M1105" s="29"/>
    </row>
    <row r="1106" spans="1:13" s="23" customFormat="1" x14ac:dyDescent="0.3">
      <c r="A1106" s="27"/>
      <c r="B1106" s="27"/>
      <c r="C1106" s="31"/>
      <c r="D1106" s="31"/>
      <c r="E1106" s="30"/>
      <c r="F1106" s="29"/>
      <c r="G1106" s="29"/>
      <c r="H1106" s="28"/>
      <c r="I1106" s="29"/>
      <c r="J1106" s="29"/>
      <c r="K1106" s="29"/>
      <c r="L1106" s="29"/>
      <c r="M1106" s="29"/>
    </row>
    <row r="1107" spans="1:13" s="23" customFormat="1" x14ac:dyDescent="0.3">
      <c r="A1107" s="27"/>
      <c r="B1107" s="27"/>
      <c r="C1107" s="31"/>
      <c r="D1107" s="31"/>
      <c r="E1107" s="30"/>
      <c r="F1107" s="29"/>
      <c r="G1107" s="29"/>
      <c r="H1107" s="28"/>
      <c r="I1107" s="29"/>
      <c r="J1107" s="29"/>
      <c r="K1107" s="29"/>
      <c r="L1107" s="29"/>
      <c r="M1107" s="29"/>
    </row>
    <row r="1108" spans="1:13" s="23" customFormat="1" x14ac:dyDescent="0.3">
      <c r="A1108" s="27"/>
      <c r="B1108" s="27"/>
      <c r="C1108" s="31"/>
      <c r="D1108" s="31"/>
      <c r="E1108" s="30"/>
      <c r="F1108" s="29"/>
      <c r="G1108" s="29"/>
      <c r="H1108" s="28"/>
      <c r="I1108" s="29"/>
      <c r="J1108" s="29"/>
      <c r="K1108" s="29"/>
      <c r="L1108" s="29"/>
      <c r="M1108" s="29"/>
    </row>
    <row r="1109" spans="1:13" s="23" customFormat="1" x14ac:dyDescent="0.3">
      <c r="A1109" s="27"/>
      <c r="B1109" s="27"/>
      <c r="C1109" s="31"/>
      <c r="D1109" s="31"/>
      <c r="E1109" s="30"/>
      <c r="F1109" s="29"/>
      <c r="G1109" s="29"/>
      <c r="H1109" s="28"/>
      <c r="I1109" s="29"/>
      <c r="J1109" s="29"/>
      <c r="K1109" s="29"/>
      <c r="L1109" s="29"/>
      <c r="M1109" s="29"/>
    </row>
    <row r="1110" spans="1:13" s="23" customFormat="1" x14ac:dyDescent="0.3">
      <c r="A1110" s="27"/>
      <c r="B1110" s="27"/>
      <c r="C1110" s="31"/>
      <c r="D1110" s="31"/>
      <c r="E1110" s="30"/>
      <c r="F1110" s="29"/>
      <c r="G1110" s="29"/>
      <c r="H1110" s="28"/>
      <c r="I1110" s="29"/>
      <c r="J1110" s="29"/>
      <c r="K1110" s="29"/>
      <c r="L1110" s="29"/>
      <c r="M1110" s="29"/>
    </row>
    <row r="1111" spans="1:13" s="23" customFormat="1" x14ac:dyDescent="0.3">
      <c r="A1111" s="27"/>
      <c r="B1111" s="27"/>
      <c r="C1111" s="31"/>
      <c r="D1111" s="31"/>
      <c r="E1111" s="30"/>
      <c r="F1111" s="29"/>
      <c r="G1111" s="29"/>
      <c r="H1111" s="28"/>
      <c r="I1111" s="29"/>
      <c r="J1111" s="29"/>
      <c r="K1111" s="29"/>
      <c r="L1111" s="29"/>
      <c r="M1111" s="29"/>
    </row>
    <row r="1112" spans="1:13" s="23" customFormat="1" x14ac:dyDescent="0.3">
      <c r="A1112" s="27"/>
      <c r="B1112" s="27"/>
      <c r="C1112" s="31"/>
      <c r="D1112" s="31"/>
      <c r="E1112" s="30"/>
      <c r="F1112" s="29"/>
      <c r="G1112" s="29"/>
      <c r="H1112" s="28"/>
      <c r="I1112" s="29"/>
      <c r="J1112" s="29"/>
      <c r="K1112" s="29"/>
      <c r="L1112" s="29"/>
      <c r="M1112" s="29"/>
    </row>
    <row r="1113" spans="1:13" s="23" customFormat="1" x14ac:dyDescent="0.3">
      <c r="A1113" s="27"/>
      <c r="B1113" s="27"/>
      <c r="C1113" s="31"/>
      <c r="D1113" s="31"/>
      <c r="E1113" s="30"/>
      <c r="F1113" s="29"/>
      <c r="G1113" s="29"/>
      <c r="H1113" s="28"/>
      <c r="I1113" s="29"/>
      <c r="J1113" s="29"/>
      <c r="K1113" s="29"/>
      <c r="L1113" s="29"/>
      <c r="M1113" s="29"/>
    </row>
    <row r="1114" spans="1:13" s="23" customFormat="1" x14ac:dyDescent="0.3">
      <c r="A1114" s="27"/>
      <c r="B1114" s="27"/>
      <c r="C1114" s="31"/>
      <c r="D1114" s="31"/>
      <c r="E1114" s="30"/>
      <c r="F1114" s="29"/>
      <c r="G1114" s="29"/>
      <c r="H1114" s="28"/>
      <c r="I1114" s="29"/>
      <c r="J1114" s="29"/>
      <c r="K1114" s="29"/>
      <c r="L1114" s="29"/>
      <c r="M1114" s="29"/>
    </row>
    <row r="1115" spans="1:13" s="23" customFormat="1" x14ac:dyDescent="0.3">
      <c r="A1115" s="27"/>
      <c r="B1115" s="27"/>
      <c r="C1115" s="31"/>
      <c r="D1115" s="31"/>
      <c r="E1115" s="30"/>
      <c r="F1115" s="29"/>
      <c r="G1115" s="29"/>
      <c r="H1115" s="28"/>
      <c r="I1115" s="29"/>
      <c r="J1115" s="29"/>
      <c r="K1115" s="29"/>
      <c r="L1115" s="29"/>
      <c r="M1115" s="29"/>
    </row>
    <row r="1116" spans="1:13" s="23" customFormat="1" x14ac:dyDescent="0.3">
      <c r="A1116" s="27"/>
      <c r="B1116" s="27"/>
      <c r="C1116" s="31"/>
      <c r="D1116" s="31"/>
      <c r="E1116" s="30"/>
      <c r="F1116" s="29"/>
      <c r="G1116" s="29"/>
      <c r="H1116" s="28"/>
      <c r="I1116" s="29"/>
      <c r="J1116" s="29"/>
      <c r="K1116" s="29"/>
      <c r="L1116" s="29"/>
      <c r="M1116" s="29"/>
    </row>
    <row r="1117" spans="1:13" s="23" customFormat="1" x14ac:dyDescent="0.3">
      <c r="A1117" s="27"/>
      <c r="B1117" s="27"/>
      <c r="C1117" s="31"/>
      <c r="D1117" s="31"/>
      <c r="E1117" s="30"/>
      <c r="F1117" s="29"/>
      <c r="G1117" s="29"/>
      <c r="H1117" s="28"/>
      <c r="I1117" s="29"/>
      <c r="J1117" s="29"/>
      <c r="K1117" s="29"/>
      <c r="L1117" s="29"/>
      <c r="M1117" s="29"/>
    </row>
    <row r="1118" spans="1:13" s="23" customFormat="1" x14ac:dyDescent="0.3">
      <c r="A1118" s="27"/>
      <c r="B1118" s="27"/>
      <c r="C1118" s="31"/>
      <c r="D1118" s="31"/>
      <c r="E1118" s="30"/>
      <c r="F1118" s="29"/>
      <c r="G1118" s="29"/>
      <c r="H1118" s="28"/>
      <c r="I1118" s="29"/>
      <c r="J1118" s="29"/>
      <c r="K1118" s="29"/>
      <c r="L1118" s="29"/>
      <c r="M1118" s="29"/>
    </row>
    <row r="1119" spans="1:13" s="23" customFormat="1" x14ac:dyDescent="0.3">
      <c r="A1119" s="27"/>
      <c r="B1119" s="27"/>
      <c r="C1119" s="31"/>
      <c r="D1119" s="31"/>
      <c r="E1119" s="30"/>
      <c r="F1119" s="29"/>
      <c r="G1119" s="29"/>
      <c r="H1119" s="28"/>
      <c r="I1119" s="29"/>
      <c r="J1119" s="29"/>
      <c r="K1119" s="29"/>
      <c r="L1119" s="29"/>
      <c r="M1119" s="29"/>
    </row>
    <row r="1120" spans="1:13" s="23" customFormat="1" x14ac:dyDescent="0.3">
      <c r="A1120" s="27"/>
      <c r="B1120" s="27"/>
      <c r="C1120" s="31"/>
      <c r="D1120" s="31"/>
      <c r="E1120" s="30"/>
      <c r="F1120" s="29"/>
      <c r="G1120" s="29"/>
      <c r="H1120" s="28"/>
      <c r="I1120" s="29"/>
      <c r="J1120" s="29"/>
      <c r="K1120" s="29"/>
      <c r="L1120" s="29"/>
      <c r="M1120" s="29"/>
    </row>
    <row r="1121" spans="1:13" s="23" customFormat="1" x14ac:dyDescent="0.3">
      <c r="A1121" s="27"/>
      <c r="B1121" s="27"/>
      <c r="C1121" s="31"/>
      <c r="D1121" s="31"/>
      <c r="E1121" s="30"/>
      <c r="F1121" s="29"/>
      <c r="G1121" s="29"/>
      <c r="H1121" s="28"/>
      <c r="I1121" s="29"/>
      <c r="J1121" s="29"/>
      <c r="K1121" s="29"/>
      <c r="L1121" s="29"/>
      <c r="M1121" s="29"/>
    </row>
    <row r="1122" spans="1:13" s="23" customFormat="1" x14ac:dyDescent="0.3">
      <c r="A1122" s="27"/>
      <c r="B1122" s="27"/>
      <c r="C1122" s="31"/>
      <c r="D1122" s="31"/>
      <c r="E1122" s="30"/>
      <c r="F1122" s="29"/>
      <c r="G1122" s="29"/>
      <c r="H1122" s="28"/>
      <c r="I1122" s="29"/>
      <c r="J1122" s="29"/>
      <c r="K1122" s="29"/>
      <c r="L1122" s="29"/>
      <c r="M1122" s="29"/>
    </row>
    <row r="1123" spans="1:13" s="23" customFormat="1" x14ac:dyDescent="0.3">
      <c r="A1123" s="27"/>
      <c r="B1123" s="27"/>
      <c r="C1123" s="31"/>
      <c r="D1123" s="31"/>
      <c r="E1123" s="30"/>
      <c r="F1123" s="29"/>
      <c r="G1123" s="29"/>
      <c r="H1123" s="28"/>
      <c r="I1123" s="29"/>
      <c r="J1123" s="29"/>
      <c r="K1123" s="29"/>
      <c r="L1123" s="29"/>
      <c r="M1123" s="29"/>
    </row>
    <row r="1124" spans="1:13" s="23" customFormat="1" x14ac:dyDescent="0.3">
      <c r="A1124" s="27"/>
      <c r="B1124" s="27"/>
      <c r="C1124" s="31"/>
      <c r="D1124" s="31"/>
      <c r="E1124" s="30"/>
      <c r="F1124" s="29"/>
      <c r="G1124" s="29"/>
      <c r="H1124" s="28"/>
      <c r="I1124" s="29"/>
      <c r="J1124" s="29"/>
      <c r="K1124" s="29"/>
      <c r="L1124" s="29"/>
      <c r="M1124" s="29"/>
    </row>
    <row r="1125" spans="1:13" s="23" customFormat="1" x14ac:dyDescent="0.3">
      <c r="A1125" s="27"/>
      <c r="B1125" s="27"/>
      <c r="C1125" s="31"/>
      <c r="D1125" s="31"/>
      <c r="E1125" s="30"/>
      <c r="F1125" s="29"/>
      <c r="G1125" s="29"/>
      <c r="H1125" s="28"/>
      <c r="I1125" s="29"/>
      <c r="J1125" s="29"/>
      <c r="K1125" s="29"/>
      <c r="L1125" s="29"/>
      <c r="M1125" s="29"/>
    </row>
    <row r="1126" spans="1:13" s="23" customFormat="1" x14ac:dyDescent="0.3">
      <c r="A1126" s="27"/>
      <c r="B1126" s="27"/>
      <c r="C1126" s="31"/>
      <c r="D1126" s="31"/>
      <c r="E1126" s="30"/>
      <c r="F1126" s="29"/>
      <c r="G1126" s="29"/>
      <c r="H1126" s="28"/>
      <c r="I1126" s="29"/>
      <c r="J1126" s="29"/>
      <c r="K1126" s="29"/>
      <c r="L1126" s="29"/>
      <c r="M1126" s="29"/>
    </row>
    <row r="1127" spans="1:13" s="23" customFormat="1" x14ac:dyDescent="0.3">
      <c r="A1127" s="27"/>
      <c r="B1127" s="27"/>
      <c r="C1127" s="31"/>
      <c r="D1127" s="31"/>
      <c r="E1127" s="30"/>
      <c r="F1127" s="29"/>
      <c r="G1127" s="29"/>
      <c r="H1127" s="28"/>
      <c r="I1127" s="29"/>
      <c r="J1127" s="29"/>
      <c r="K1127" s="29"/>
      <c r="L1127" s="29"/>
      <c r="M1127" s="29"/>
    </row>
    <row r="1128" spans="1:13" s="23" customFormat="1" x14ac:dyDescent="0.3">
      <c r="A1128" s="27"/>
      <c r="B1128" s="27"/>
      <c r="C1128" s="31"/>
      <c r="D1128" s="31"/>
      <c r="E1128" s="30"/>
      <c r="F1128" s="29"/>
      <c r="G1128" s="29"/>
      <c r="H1128" s="28"/>
      <c r="I1128" s="29"/>
      <c r="J1128" s="29"/>
      <c r="K1128" s="29"/>
      <c r="L1128" s="29"/>
      <c r="M1128" s="29"/>
    </row>
    <row r="1129" spans="1:13" s="23" customFormat="1" x14ac:dyDescent="0.3">
      <c r="A1129" s="27"/>
      <c r="B1129" s="27"/>
      <c r="C1129" s="31"/>
      <c r="D1129" s="31"/>
      <c r="E1129" s="30"/>
      <c r="F1129" s="29"/>
      <c r="G1129" s="29"/>
      <c r="H1129" s="28"/>
      <c r="I1129" s="29"/>
      <c r="J1129" s="29"/>
      <c r="K1129" s="29"/>
      <c r="L1129" s="29"/>
      <c r="M1129" s="29"/>
    </row>
    <row r="1130" spans="1:13" s="23" customFormat="1" x14ac:dyDescent="0.3">
      <c r="A1130" s="27"/>
      <c r="B1130" s="27"/>
      <c r="C1130" s="31"/>
      <c r="D1130" s="31"/>
      <c r="E1130" s="30"/>
      <c r="F1130" s="29"/>
      <c r="G1130" s="29"/>
      <c r="H1130" s="28"/>
      <c r="I1130" s="29"/>
      <c r="J1130" s="29"/>
      <c r="K1130" s="29"/>
      <c r="L1130" s="29"/>
      <c r="M1130" s="29"/>
    </row>
    <row r="1131" spans="1:13" s="23" customFormat="1" x14ac:dyDescent="0.3">
      <c r="A1131" s="27"/>
      <c r="B1131" s="27"/>
      <c r="C1131" s="31"/>
      <c r="D1131" s="31"/>
      <c r="E1131" s="30"/>
      <c r="F1131" s="29"/>
      <c r="G1131" s="29"/>
      <c r="H1131" s="28"/>
      <c r="I1131" s="29"/>
      <c r="J1131" s="29"/>
      <c r="K1131" s="29"/>
      <c r="L1131" s="29"/>
      <c r="M1131" s="29"/>
    </row>
    <row r="1132" spans="1:13" s="23" customFormat="1" x14ac:dyDescent="0.3">
      <c r="A1132" s="27"/>
      <c r="B1132" s="27"/>
      <c r="C1132" s="31"/>
      <c r="D1132" s="31"/>
      <c r="E1132" s="30"/>
      <c r="F1132" s="29"/>
      <c r="G1132" s="29"/>
      <c r="H1132" s="28"/>
      <c r="I1132" s="29"/>
      <c r="J1132" s="29"/>
      <c r="K1132" s="29"/>
      <c r="L1132" s="29"/>
      <c r="M1132" s="29"/>
    </row>
    <row r="1133" spans="1:13" s="23" customFormat="1" x14ac:dyDescent="0.3">
      <c r="A1133" s="27"/>
      <c r="B1133" s="27"/>
      <c r="C1133" s="31"/>
      <c r="D1133" s="31"/>
      <c r="E1133" s="30"/>
      <c r="F1133" s="29"/>
      <c r="G1133" s="29"/>
      <c r="H1133" s="28"/>
      <c r="I1133" s="29"/>
      <c r="J1133" s="29"/>
      <c r="K1133" s="29"/>
      <c r="L1133" s="29"/>
      <c r="M1133" s="29"/>
    </row>
    <row r="1134" spans="1:13" s="23" customFormat="1" x14ac:dyDescent="0.3">
      <c r="A1134" s="27"/>
      <c r="B1134" s="27"/>
      <c r="C1134" s="31"/>
      <c r="D1134" s="31"/>
      <c r="E1134" s="30"/>
      <c r="F1134" s="29"/>
      <c r="G1134" s="29"/>
      <c r="H1134" s="28"/>
      <c r="I1134" s="29"/>
      <c r="J1134" s="29"/>
      <c r="K1134" s="29"/>
      <c r="L1134" s="29"/>
      <c r="M1134" s="29"/>
    </row>
    <row r="1135" spans="1:13" s="23" customFormat="1" x14ac:dyDescent="0.3">
      <c r="A1135" s="27"/>
      <c r="B1135" s="27"/>
      <c r="C1135" s="31"/>
      <c r="D1135" s="31"/>
      <c r="E1135" s="30"/>
      <c r="F1135" s="29"/>
      <c r="G1135" s="29"/>
      <c r="H1135" s="28"/>
      <c r="I1135" s="29"/>
      <c r="J1135" s="29"/>
      <c r="K1135" s="29"/>
      <c r="L1135" s="29"/>
      <c r="M1135" s="29"/>
    </row>
    <row r="1136" spans="1:13" s="23" customFormat="1" x14ac:dyDescent="0.3">
      <c r="A1136" s="27"/>
      <c r="B1136" s="27"/>
      <c r="C1136" s="31"/>
      <c r="D1136" s="31"/>
      <c r="E1136" s="30"/>
      <c r="F1136" s="29"/>
      <c r="G1136" s="29"/>
      <c r="H1136" s="28"/>
      <c r="I1136" s="29"/>
      <c r="J1136" s="29"/>
      <c r="K1136" s="29"/>
      <c r="L1136" s="29"/>
      <c r="M1136" s="29"/>
    </row>
    <row r="1137" spans="1:13" s="23" customFormat="1" x14ac:dyDescent="0.3">
      <c r="A1137" s="27"/>
      <c r="B1137" s="27"/>
      <c r="C1137" s="31"/>
      <c r="D1137" s="31"/>
      <c r="E1137" s="30"/>
      <c r="F1137" s="29"/>
      <c r="G1137" s="29"/>
      <c r="H1137" s="28"/>
      <c r="I1137" s="29"/>
      <c r="J1137" s="29"/>
      <c r="K1137" s="29"/>
      <c r="L1137" s="29"/>
      <c r="M1137" s="29"/>
    </row>
    <row r="1138" spans="1:13" s="23" customFormat="1" x14ac:dyDescent="0.3">
      <c r="A1138" s="27"/>
      <c r="B1138" s="27"/>
      <c r="C1138" s="31"/>
      <c r="D1138" s="31"/>
      <c r="E1138" s="30"/>
      <c r="F1138" s="29"/>
      <c r="G1138" s="29"/>
      <c r="H1138" s="28"/>
      <c r="I1138" s="29"/>
      <c r="J1138" s="29"/>
      <c r="K1138" s="29"/>
      <c r="L1138" s="29"/>
      <c r="M1138" s="29"/>
    </row>
    <row r="1139" spans="1:13" s="23" customFormat="1" x14ac:dyDescent="0.3">
      <c r="A1139" s="27"/>
      <c r="B1139" s="27"/>
      <c r="C1139" s="31"/>
      <c r="D1139" s="31"/>
      <c r="E1139" s="30"/>
      <c r="F1139" s="29"/>
      <c r="G1139" s="29"/>
      <c r="H1139" s="28"/>
      <c r="I1139" s="29"/>
      <c r="J1139" s="29"/>
      <c r="K1139" s="29"/>
      <c r="L1139" s="29"/>
      <c r="M1139" s="29"/>
    </row>
    <row r="1140" spans="1:13" s="23" customFormat="1" x14ac:dyDescent="0.3">
      <c r="A1140" s="27"/>
      <c r="B1140" s="27"/>
      <c r="C1140" s="31"/>
      <c r="D1140" s="31"/>
      <c r="E1140" s="30"/>
      <c r="F1140" s="29"/>
      <c r="G1140" s="29"/>
      <c r="H1140" s="28"/>
      <c r="I1140" s="29"/>
      <c r="J1140" s="29"/>
      <c r="K1140" s="29"/>
      <c r="L1140" s="29"/>
      <c r="M1140" s="29"/>
    </row>
    <row r="1141" spans="1:13" s="23" customFormat="1" x14ac:dyDescent="0.3">
      <c r="A1141" s="27"/>
      <c r="B1141" s="27"/>
      <c r="C1141" s="31"/>
      <c r="D1141" s="31"/>
      <c r="E1141" s="30"/>
      <c r="F1141" s="29"/>
      <c r="G1141" s="29"/>
      <c r="H1141" s="28"/>
      <c r="I1141" s="29"/>
      <c r="J1141" s="29"/>
      <c r="K1141" s="29"/>
      <c r="L1141" s="29"/>
      <c r="M1141" s="29"/>
    </row>
    <row r="1142" spans="1:13" s="23" customFormat="1" x14ac:dyDescent="0.3">
      <c r="A1142" s="27"/>
      <c r="B1142" s="27"/>
      <c r="C1142" s="31"/>
      <c r="D1142" s="31"/>
      <c r="E1142" s="30"/>
      <c r="F1142" s="29"/>
      <c r="G1142" s="29"/>
      <c r="H1142" s="28"/>
      <c r="I1142" s="29"/>
      <c r="J1142" s="29"/>
      <c r="K1142" s="29"/>
      <c r="L1142" s="29"/>
      <c r="M1142" s="29"/>
    </row>
    <row r="1143" spans="1:13" s="23" customFormat="1" x14ac:dyDescent="0.3">
      <c r="A1143" s="27"/>
      <c r="B1143" s="27"/>
      <c r="C1143" s="31"/>
      <c r="D1143" s="31"/>
      <c r="E1143" s="30"/>
      <c r="F1143" s="29"/>
      <c r="G1143" s="29"/>
      <c r="H1143" s="28"/>
      <c r="I1143" s="29"/>
      <c r="J1143" s="29"/>
      <c r="K1143" s="29"/>
      <c r="L1143" s="29"/>
      <c r="M1143" s="29"/>
    </row>
    <row r="1144" spans="1:13" s="23" customFormat="1" x14ac:dyDescent="0.3">
      <c r="A1144" s="27"/>
      <c r="B1144" s="27"/>
      <c r="C1144" s="31"/>
      <c r="D1144" s="31"/>
      <c r="E1144" s="30"/>
      <c r="F1144" s="29"/>
      <c r="G1144" s="29"/>
      <c r="H1144" s="28"/>
      <c r="I1144" s="29"/>
      <c r="J1144" s="29"/>
      <c r="K1144" s="29"/>
      <c r="L1144" s="29"/>
      <c r="M1144" s="29"/>
    </row>
    <row r="1145" spans="1:13" s="23" customFormat="1" x14ac:dyDescent="0.3">
      <c r="A1145" s="27"/>
      <c r="B1145" s="27"/>
      <c r="C1145" s="31"/>
      <c r="D1145" s="31"/>
      <c r="E1145" s="30"/>
      <c r="F1145" s="29"/>
      <c r="G1145" s="29"/>
      <c r="H1145" s="28"/>
      <c r="I1145" s="29"/>
      <c r="J1145" s="29"/>
      <c r="K1145" s="29"/>
      <c r="L1145" s="29"/>
      <c r="M1145" s="29"/>
    </row>
    <row r="1146" spans="1:13" s="23" customFormat="1" x14ac:dyDescent="0.3">
      <c r="A1146" s="27"/>
      <c r="B1146" s="27"/>
      <c r="C1146" s="31"/>
      <c r="D1146" s="31"/>
      <c r="E1146" s="30"/>
      <c r="F1146" s="29"/>
      <c r="G1146" s="29"/>
      <c r="H1146" s="28"/>
      <c r="I1146" s="29"/>
      <c r="J1146" s="29"/>
      <c r="K1146" s="29"/>
      <c r="L1146" s="29"/>
      <c r="M1146" s="29"/>
    </row>
    <row r="1147" spans="1:13" s="23" customFormat="1" x14ac:dyDescent="0.3">
      <c r="A1147" s="27"/>
      <c r="B1147" s="27"/>
      <c r="C1147" s="31"/>
      <c r="D1147" s="31"/>
      <c r="E1147" s="30"/>
      <c r="F1147" s="29"/>
      <c r="G1147" s="29"/>
      <c r="H1147" s="28"/>
      <c r="I1147" s="29"/>
      <c r="J1147" s="29"/>
      <c r="K1147" s="29"/>
      <c r="L1147" s="29"/>
      <c r="M1147" s="29"/>
    </row>
    <row r="1148" spans="1:13" s="23" customFormat="1" x14ac:dyDescent="0.3">
      <c r="A1148" s="27"/>
      <c r="B1148" s="27"/>
      <c r="C1148" s="31"/>
      <c r="D1148" s="31"/>
      <c r="E1148" s="30"/>
      <c r="F1148" s="29"/>
      <c r="G1148" s="29"/>
      <c r="H1148" s="28"/>
      <c r="I1148" s="29"/>
      <c r="J1148" s="29"/>
      <c r="K1148" s="29"/>
      <c r="L1148" s="29"/>
      <c r="M1148" s="29"/>
    </row>
    <row r="1149" spans="1:13" s="23" customFormat="1" x14ac:dyDescent="0.3">
      <c r="A1149" s="27"/>
      <c r="B1149" s="27"/>
      <c r="C1149" s="31"/>
      <c r="D1149" s="31"/>
      <c r="E1149" s="30"/>
      <c r="F1149" s="29"/>
      <c r="G1149" s="29"/>
      <c r="H1149" s="28"/>
      <c r="I1149" s="29"/>
      <c r="J1149" s="29"/>
      <c r="K1149" s="29"/>
      <c r="L1149" s="29"/>
      <c r="M1149" s="29"/>
    </row>
    <row r="1150" spans="1:13" s="23" customFormat="1" x14ac:dyDescent="0.3">
      <c r="A1150" s="27"/>
      <c r="B1150" s="27"/>
      <c r="C1150" s="31"/>
      <c r="D1150" s="31"/>
      <c r="E1150" s="30"/>
      <c r="F1150" s="29"/>
      <c r="G1150" s="29"/>
      <c r="H1150" s="28"/>
      <c r="I1150" s="29"/>
      <c r="J1150" s="29"/>
      <c r="K1150" s="29"/>
      <c r="L1150" s="29"/>
      <c r="M1150" s="29"/>
    </row>
    <row r="1151" spans="1:13" s="23" customFormat="1" x14ac:dyDescent="0.3">
      <c r="A1151" s="27"/>
      <c r="B1151" s="27"/>
      <c r="C1151" s="31"/>
      <c r="D1151" s="31"/>
      <c r="E1151" s="30"/>
      <c r="F1151" s="29"/>
      <c r="G1151" s="29"/>
      <c r="H1151" s="28"/>
      <c r="I1151" s="29"/>
      <c r="J1151" s="29"/>
      <c r="K1151" s="29"/>
      <c r="L1151" s="29"/>
      <c r="M1151" s="29"/>
    </row>
    <row r="1152" spans="1:13" s="23" customFormat="1" x14ac:dyDescent="0.3">
      <c r="A1152" s="27"/>
      <c r="B1152" s="27"/>
      <c r="C1152" s="31"/>
      <c r="D1152" s="31"/>
      <c r="E1152" s="30"/>
      <c r="F1152" s="29"/>
      <c r="G1152" s="29"/>
      <c r="H1152" s="28"/>
      <c r="I1152" s="29"/>
      <c r="J1152" s="29"/>
      <c r="K1152" s="29"/>
      <c r="L1152" s="29"/>
      <c r="M1152" s="29"/>
    </row>
    <row r="1153" spans="1:13" s="23" customFormat="1" x14ac:dyDescent="0.3">
      <c r="A1153" s="27"/>
      <c r="B1153" s="27"/>
      <c r="C1153" s="31"/>
      <c r="D1153" s="31"/>
      <c r="E1153" s="30"/>
      <c r="F1153" s="29"/>
      <c r="G1153" s="29"/>
      <c r="H1153" s="28"/>
      <c r="I1153" s="29"/>
      <c r="J1153" s="29"/>
      <c r="K1153" s="29"/>
      <c r="L1153" s="29"/>
      <c r="M1153" s="29"/>
    </row>
    <row r="1154" spans="1:13" s="23" customFormat="1" x14ac:dyDescent="0.3">
      <c r="A1154" s="27"/>
      <c r="B1154" s="27"/>
      <c r="C1154" s="31"/>
      <c r="D1154" s="31"/>
      <c r="E1154" s="30"/>
      <c r="F1154" s="29"/>
      <c r="G1154" s="29"/>
      <c r="H1154" s="28"/>
      <c r="I1154" s="29"/>
      <c r="J1154" s="29"/>
      <c r="K1154" s="29"/>
      <c r="L1154" s="29"/>
      <c r="M1154" s="29"/>
    </row>
    <row r="1155" spans="1:13" s="23" customFormat="1" x14ac:dyDescent="0.3">
      <c r="A1155" s="27"/>
      <c r="B1155" s="27"/>
      <c r="C1155" s="31"/>
      <c r="D1155" s="31"/>
      <c r="E1155" s="30"/>
      <c r="F1155" s="29"/>
      <c r="G1155" s="29"/>
      <c r="H1155" s="28"/>
      <c r="I1155" s="29"/>
      <c r="J1155" s="29"/>
      <c r="K1155" s="29"/>
      <c r="L1155" s="29"/>
      <c r="M1155" s="29"/>
    </row>
    <row r="1156" spans="1:13" s="23" customFormat="1" x14ac:dyDescent="0.3">
      <c r="A1156" s="27"/>
      <c r="B1156" s="27"/>
      <c r="C1156" s="31"/>
      <c r="D1156" s="31"/>
      <c r="E1156" s="30"/>
      <c r="F1156" s="29"/>
      <c r="G1156" s="29"/>
      <c r="H1156" s="28"/>
      <c r="I1156" s="29"/>
      <c r="J1156" s="29"/>
      <c r="K1156" s="29"/>
      <c r="L1156" s="29"/>
      <c r="M1156" s="29"/>
    </row>
    <row r="1157" spans="1:13" s="23" customFormat="1" x14ac:dyDescent="0.3">
      <c r="A1157" s="27"/>
      <c r="B1157" s="27"/>
      <c r="C1157" s="31"/>
      <c r="D1157" s="31"/>
      <c r="E1157" s="30"/>
      <c r="F1157" s="29"/>
      <c r="G1157" s="29"/>
      <c r="H1157" s="28"/>
      <c r="I1157" s="29"/>
      <c r="J1157" s="29"/>
      <c r="K1157" s="29"/>
      <c r="L1157" s="29"/>
      <c r="M1157" s="29"/>
    </row>
    <row r="1158" spans="1:13" s="23" customFormat="1" x14ac:dyDescent="0.3">
      <c r="A1158" s="27"/>
      <c r="B1158" s="27"/>
      <c r="C1158" s="31"/>
      <c r="D1158" s="31"/>
      <c r="E1158" s="30"/>
      <c r="F1158" s="29"/>
      <c r="G1158" s="29"/>
      <c r="H1158" s="28"/>
      <c r="I1158" s="29"/>
      <c r="J1158" s="29"/>
      <c r="K1158" s="29"/>
      <c r="L1158" s="29"/>
      <c r="M1158" s="29"/>
    </row>
    <row r="1159" spans="1:13" s="23" customFormat="1" x14ac:dyDescent="0.3">
      <c r="A1159" s="27"/>
      <c r="B1159" s="27"/>
      <c r="C1159" s="31"/>
      <c r="D1159" s="31"/>
      <c r="E1159" s="30"/>
      <c r="F1159" s="29"/>
      <c r="G1159" s="29"/>
      <c r="H1159" s="28"/>
      <c r="I1159" s="29"/>
      <c r="J1159" s="29"/>
      <c r="K1159" s="29"/>
      <c r="L1159" s="29"/>
      <c r="M1159" s="29"/>
    </row>
    <row r="1160" spans="1:13" s="23" customFormat="1" x14ac:dyDescent="0.3">
      <c r="A1160" s="27"/>
      <c r="B1160" s="27"/>
      <c r="C1160" s="31"/>
      <c r="D1160" s="31"/>
      <c r="E1160" s="30"/>
      <c r="F1160" s="29"/>
      <c r="G1160" s="29"/>
      <c r="H1160" s="28"/>
      <c r="I1160" s="29"/>
      <c r="J1160" s="29"/>
      <c r="K1160" s="29"/>
      <c r="L1160" s="29"/>
      <c r="M1160" s="29"/>
    </row>
    <row r="1161" spans="1:13" s="23" customFormat="1" x14ac:dyDescent="0.3">
      <c r="A1161" s="27"/>
      <c r="B1161" s="27"/>
      <c r="C1161" s="31"/>
      <c r="D1161" s="31"/>
      <c r="E1161" s="30"/>
      <c r="F1161" s="29"/>
      <c r="G1161" s="29"/>
      <c r="H1161" s="28"/>
      <c r="I1161" s="29"/>
      <c r="J1161" s="29"/>
      <c r="K1161" s="29"/>
      <c r="L1161" s="29"/>
      <c r="M1161" s="29"/>
    </row>
    <row r="1162" spans="1:13" s="23" customFormat="1" x14ac:dyDescent="0.3">
      <c r="A1162" s="27"/>
      <c r="B1162" s="27"/>
      <c r="C1162" s="31"/>
      <c r="D1162" s="31"/>
      <c r="E1162" s="30"/>
      <c r="F1162" s="29"/>
      <c r="G1162" s="29"/>
      <c r="H1162" s="28"/>
      <c r="I1162" s="29"/>
      <c r="J1162" s="29"/>
      <c r="K1162" s="29"/>
      <c r="L1162" s="29"/>
      <c r="M1162" s="29"/>
    </row>
    <row r="1163" spans="1:13" s="23" customFormat="1" x14ac:dyDescent="0.3">
      <c r="A1163" s="27"/>
      <c r="B1163" s="27"/>
      <c r="C1163" s="31"/>
      <c r="D1163" s="31"/>
      <c r="E1163" s="30"/>
      <c r="F1163" s="29"/>
      <c r="G1163" s="29"/>
      <c r="H1163" s="28"/>
      <c r="I1163" s="29"/>
      <c r="J1163" s="29"/>
      <c r="K1163" s="29"/>
      <c r="L1163" s="29"/>
      <c r="M1163" s="29"/>
    </row>
    <row r="1164" spans="1:13" s="23" customFormat="1" x14ac:dyDescent="0.3">
      <c r="A1164" s="27"/>
      <c r="B1164" s="27"/>
      <c r="C1164" s="31"/>
      <c r="D1164" s="31"/>
      <c r="E1164" s="30"/>
      <c r="F1164" s="29"/>
      <c r="G1164" s="29"/>
      <c r="H1164" s="28"/>
      <c r="I1164" s="29"/>
      <c r="J1164" s="29"/>
      <c r="K1164" s="29"/>
      <c r="L1164" s="29"/>
      <c r="M1164" s="29"/>
    </row>
    <row r="1165" spans="1:13" s="23" customFormat="1" x14ac:dyDescent="0.3">
      <c r="A1165" s="27"/>
      <c r="B1165" s="27"/>
      <c r="C1165" s="31"/>
      <c r="D1165" s="31"/>
      <c r="E1165" s="30"/>
      <c r="F1165" s="29"/>
      <c r="G1165" s="29"/>
      <c r="H1165" s="28"/>
      <c r="I1165" s="29"/>
      <c r="J1165" s="29"/>
      <c r="K1165" s="29"/>
      <c r="L1165" s="29"/>
      <c r="M1165" s="29"/>
    </row>
    <row r="1166" spans="1:13" s="23" customFormat="1" x14ac:dyDescent="0.3">
      <c r="A1166" s="27"/>
      <c r="B1166" s="27"/>
      <c r="C1166" s="31"/>
      <c r="D1166" s="31"/>
      <c r="E1166" s="30"/>
      <c r="F1166" s="29"/>
      <c r="G1166" s="29"/>
      <c r="H1166" s="28"/>
      <c r="I1166" s="29"/>
      <c r="J1166" s="29"/>
      <c r="K1166" s="29"/>
      <c r="L1166" s="29"/>
      <c r="M1166" s="29"/>
    </row>
    <row r="1167" spans="1:13" s="23" customFormat="1" x14ac:dyDescent="0.3">
      <c r="A1167" s="27"/>
      <c r="B1167" s="27"/>
      <c r="C1167" s="31"/>
      <c r="D1167" s="31"/>
      <c r="E1167" s="30"/>
      <c r="F1167" s="29"/>
      <c r="G1167" s="29"/>
      <c r="H1167" s="28"/>
      <c r="I1167" s="29"/>
      <c r="J1167" s="29"/>
      <c r="K1167" s="29"/>
      <c r="L1167" s="29"/>
      <c r="M1167" s="29"/>
    </row>
    <row r="1168" spans="1:13" s="23" customFormat="1" x14ac:dyDescent="0.3">
      <c r="A1168" s="27"/>
      <c r="B1168" s="27"/>
      <c r="C1168" s="31"/>
      <c r="D1168" s="31"/>
      <c r="E1168" s="30"/>
      <c r="F1168" s="29"/>
      <c r="G1168" s="29"/>
      <c r="H1168" s="28"/>
      <c r="I1168" s="29"/>
      <c r="J1168" s="29"/>
      <c r="K1168" s="29"/>
      <c r="L1168" s="29"/>
      <c r="M1168" s="29"/>
    </row>
    <row r="1169" spans="1:13" s="23" customFormat="1" x14ac:dyDescent="0.3">
      <c r="A1169" s="27"/>
      <c r="B1169" s="27"/>
      <c r="C1169" s="31"/>
      <c r="D1169" s="31"/>
      <c r="E1169" s="30"/>
      <c r="F1169" s="29"/>
      <c r="G1169" s="29"/>
      <c r="H1169" s="28"/>
      <c r="I1169" s="29"/>
      <c r="J1169" s="29"/>
      <c r="K1169" s="29"/>
      <c r="L1169" s="29"/>
      <c r="M1169" s="29"/>
    </row>
    <row r="1170" spans="1:13" s="23" customFormat="1" x14ac:dyDescent="0.3">
      <c r="A1170" s="27"/>
      <c r="B1170" s="27"/>
      <c r="C1170" s="31"/>
      <c r="D1170" s="31"/>
      <c r="E1170" s="30"/>
      <c r="F1170" s="29"/>
      <c r="G1170" s="29"/>
      <c r="H1170" s="28"/>
      <c r="I1170" s="29"/>
      <c r="J1170" s="29"/>
      <c r="K1170" s="29"/>
      <c r="L1170" s="29"/>
      <c r="M1170" s="29"/>
    </row>
    <row r="1171" spans="1:13" s="23" customFormat="1" x14ac:dyDescent="0.3">
      <c r="A1171" s="27"/>
      <c r="B1171" s="27"/>
      <c r="C1171" s="31"/>
      <c r="D1171" s="31"/>
      <c r="E1171" s="30"/>
      <c r="F1171" s="29"/>
      <c r="G1171" s="29"/>
      <c r="H1171" s="28"/>
      <c r="I1171" s="29"/>
      <c r="J1171" s="29"/>
      <c r="K1171" s="29"/>
      <c r="L1171" s="29"/>
      <c r="M1171" s="29"/>
    </row>
    <row r="1172" spans="1:13" s="23" customFormat="1" x14ac:dyDescent="0.3">
      <c r="A1172" s="27"/>
      <c r="B1172" s="27"/>
      <c r="C1172" s="31"/>
      <c r="D1172" s="31"/>
      <c r="E1172" s="30"/>
      <c r="F1172" s="29"/>
      <c r="G1172" s="29"/>
      <c r="H1172" s="28"/>
      <c r="I1172" s="29"/>
      <c r="J1172" s="29"/>
      <c r="K1172" s="29"/>
      <c r="L1172" s="29"/>
      <c r="M1172" s="29"/>
    </row>
    <row r="1173" spans="1:13" s="23" customFormat="1" x14ac:dyDescent="0.3">
      <c r="A1173" s="27"/>
      <c r="B1173" s="27"/>
      <c r="C1173" s="31"/>
      <c r="D1173" s="31"/>
      <c r="E1173" s="30"/>
      <c r="F1173" s="29"/>
      <c r="G1173" s="29"/>
      <c r="H1173" s="28"/>
      <c r="I1173" s="29"/>
      <c r="J1173" s="29"/>
      <c r="K1173" s="29"/>
      <c r="L1173" s="29"/>
      <c r="M1173" s="29"/>
    </row>
    <row r="1174" spans="1:13" s="23" customFormat="1" x14ac:dyDescent="0.3">
      <c r="A1174" s="27"/>
      <c r="B1174" s="27"/>
      <c r="C1174" s="31"/>
      <c r="D1174" s="31"/>
      <c r="E1174" s="30"/>
      <c r="F1174" s="29"/>
      <c r="G1174" s="29"/>
      <c r="H1174" s="28"/>
      <c r="I1174" s="29"/>
      <c r="J1174" s="29"/>
      <c r="K1174" s="29"/>
      <c r="L1174" s="29"/>
      <c r="M1174" s="29"/>
    </row>
    <row r="1175" spans="1:13" s="23" customFormat="1" x14ac:dyDescent="0.3">
      <c r="A1175" s="27"/>
      <c r="B1175" s="27"/>
      <c r="C1175" s="31"/>
      <c r="D1175" s="31"/>
      <c r="E1175" s="30"/>
      <c r="F1175" s="29"/>
      <c r="G1175" s="29"/>
      <c r="H1175" s="28"/>
      <c r="I1175" s="29"/>
      <c r="J1175" s="29"/>
      <c r="K1175" s="29"/>
      <c r="L1175" s="29"/>
      <c r="M1175" s="29"/>
    </row>
    <row r="1176" spans="1:13" s="23" customFormat="1" x14ac:dyDescent="0.3">
      <c r="A1176" s="27"/>
      <c r="B1176" s="27"/>
      <c r="C1176" s="31"/>
      <c r="D1176" s="31"/>
      <c r="E1176" s="30"/>
      <c r="F1176" s="29"/>
      <c r="G1176" s="29"/>
      <c r="H1176" s="28"/>
      <c r="I1176" s="29"/>
      <c r="J1176" s="29"/>
      <c r="K1176" s="29"/>
      <c r="L1176" s="29"/>
      <c r="M1176" s="29"/>
    </row>
    <row r="1177" spans="1:13" s="23" customFormat="1" x14ac:dyDescent="0.3">
      <c r="A1177" s="27"/>
      <c r="B1177" s="27"/>
      <c r="C1177" s="31"/>
      <c r="D1177" s="31"/>
      <c r="E1177" s="30"/>
      <c r="F1177" s="29"/>
      <c r="G1177" s="29"/>
      <c r="H1177" s="28"/>
      <c r="I1177" s="29"/>
      <c r="J1177" s="29"/>
      <c r="K1177" s="29"/>
      <c r="L1177" s="29"/>
      <c r="M1177" s="29"/>
    </row>
    <row r="1178" spans="1:13" s="23" customFormat="1" x14ac:dyDescent="0.3">
      <c r="A1178" s="27"/>
      <c r="B1178" s="27"/>
      <c r="C1178" s="31"/>
      <c r="D1178" s="31"/>
      <c r="E1178" s="30"/>
      <c r="F1178" s="29"/>
      <c r="G1178" s="29"/>
      <c r="H1178" s="28"/>
      <c r="I1178" s="29"/>
      <c r="J1178" s="29"/>
      <c r="K1178" s="29"/>
      <c r="L1178" s="29"/>
      <c r="M1178" s="29"/>
    </row>
    <row r="1179" spans="1:13" s="23" customFormat="1" x14ac:dyDescent="0.3">
      <c r="A1179" s="27"/>
      <c r="B1179" s="27"/>
      <c r="C1179" s="31"/>
      <c r="D1179" s="31"/>
      <c r="E1179" s="30"/>
      <c r="F1179" s="29"/>
      <c r="G1179" s="29"/>
      <c r="H1179" s="28"/>
      <c r="I1179" s="29"/>
      <c r="J1179" s="29"/>
      <c r="K1179" s="29"/>
      <c r="L1179" s="29"/>
      <c r="M1179" s="29"/>
    </row>
    <row r="1180" spans="1:13" s="23" customFormat="1" x14ac:dyDescent="0.3">
      <c r="A1180" s="27"/>
      <c r="B1180" s="27"/>
      <c r="C1180" s="31"/>
      <c r="D1180" s="31"/>
      <c r="E1180" s="30"/>
      <c r="F1180" s="29"/>
      <c r="G1180" s="29"/>
      <c r="H1180" s="28"/>
      <c r="I1180" s="29"/>
      <c r="J1180" s="29"/>
      <c r="K1180" s="29"/>
      <c r="L1180" s="29"/>
      <c r="M1180" s="29"/>
    </row>
    <row r="1181" spans="1:13" s="23" customFormat="1" x14ac:dyDescent="0.3">
      <c r="A1181" s="27"/>
      <c r="B1181" s="27"/>
      <c r="C1181" s="31"/>
      <c r="D1181" s="31"/>
      <c r="E1181" s="30"/>
      <c r="F1181" s="29"/>
      <c r="G1181" s="29"/>
      <c r="H1181" s="28"/>
      <c r="I1181" s="29"/>
      <c r="J1181" s="29"/>
      <c r="K1181" s="29"/>
      <c r="L1181" s="29"/>
      <c r="M1181" s="29"/>
    </row>
    <row r="1182" spans="1:13" s="23" customFormat="1" x14ac:dyDescent="0.3">
      <c r="A1182" s="27"/>
      <c r="B1182" s="27"/>
      <c r="C1182" s="31"/>
      <c r="D1182" s="31"/>
      <c r="E1182" s="30"/>
      <c r="F1182" s="29"/>
      <c r="G1182" s="29"/>
      <c r="H1182" s="28"/>
      <c r="I1182" s="29"/>
      <c r="J1182" s="29"/>
      <c r="K1182" s="29"/>
      <c r="L1182" s="29"/>
      <c r="M1182" s="29"/>
    </row>
    <row r="1183" spans="1:13" s="23" customFormat="1" x14ac:dyDescent="0.3">
      <c r="A1183" s="27"/>
      <c r="B1183" s="27"/>
      <c r="C1183" s="31"/>
      <c r="D1183" s="31"/>
      <c r="E1183" s="30"/>
      <c r="F1183" s="29"/>
      <c r="G1183" s="29"/>
      <c r="H1183" s="28"/>
      <c r="I1183" s="29"/>
      <c r="J1183" s="29"/>
      <c r="K1183" s="29"/>
      <c r="L1183" s="29"/>
      <c r="M1183" s="29"/>
    </row>
    <row r="1184" spans="1:13" s="23" customFormat="1" x14ac:dyDescent="0.3">
      <c r="A1184" s="27"/>
      <c r="B1184" s="27"/>
      <c r="C1184" s="31"/>
      <c r="D1184" s="31"/>
      <c r="E1184" s="30"/>
      <c r="F1184" s="29"/>
      <c r="G1184" s="29"/>
      <c r="H1184" s="28"/>
      <c r="I1184" s="29"/>
      <c r="J1184" s="29"/>
      <c r="K1184" s="29"/>
      <c r="L1184" s="29"/>
      <c r="M1184" s="29"/>
    </row>
    <row r="1185" spans="1:13" s="23" customFormat="1" x14ac:dyDescent="0.3">
      <c r="A1185" s="27"/>
      <c r="B1185" s="27"/>
      <c r="C1185" s="31"/>
      <c r="D1185" s="31"/>
      <c r="E1185" s="30"/>
      <c r="F1185" s="29"/>
      <c r="G1185" s="29"/>
      <c r="H1185" s="28"/>
      <c r="I1185" s="29"/>
      <c r="J1185" s="29"/>
      <c r="K1185" s="29"/>
      <c r="L1185" s="29"/>
      <c r="M1185" s="29"/>
    </row>
    <row r="1186" spans="1:13" s="23" customFormat="1" x14ac:dyDescent="0.3">
      <c r="A1186" s="27"/>
      <c r="B1186" s="27"/>
      <c r="C1186" s="31"/>
      <c r="D1186" s="31"/>
      <c r="E1186" s="30"/>
      <c r="F1186" s="29"/>
      <c r="G1186" s="29"/>
      <c r="H1186" s="28"/>
      <c r="I1186" s="29"/>
      <c r="J1186" s="29"/>
      <c r="K1186" s="29"/>
      <c r="L1186" s="29"/>
      <c r="M1186" s="29"/>
    </row>
    <row r="1187" spans="1:13" s="23" customFormat="1" x14ac:dyDescent="0.3">
      <c r="A1187" s="27"/>
      <c r="B1187" s="27"/>
      <c r="C1187" s="31"/>
      <c r="D1187" s="31"/>
      <c r="E1187" s="30"/>
      <c r="F1187" s="29"/>
      <c r="G1187" s="29"/>
      <c r="H1187" s="28"/>
      <c r="I1187" s="29"/>
      <c r="J1187" s="29"/>
      <c r="K1187" s="29"/>
      <c r="L1187" s="29"/>
      <c r="M1187" s="29"/>
    </row>
    <row r="1188" spans="1:13" s="23" customFormat="1" x14ac:dyDescent="0.3">
      <c r="A1188" s="27"/>
      <c r="B1188" s="27"/>
      <c r="C1188" s="31"/>
      <c r="D1188" s="31"/>
      <c r="E1188" s="30"/>
      <c r="F1188" s="29"/>
      <c r="G1188" s="29"/>
      <c r="H1188" s="28"/>
      <c r="I1188" s="29"/>
      <c r="J1188" s="29"/>
      <c r="K1188" s="29"/>
      <c r="L1188" s="29"/>
      <c r="M1188" s="29"/>
    </row>
    <row r="1189" spans="1:13" s="23" customFormat="1" x14ac:dyDescent="0.3">
      <c r="A1189" s="27"/>
      <c r="B1189" s="27"/>
      <c r="C1189" s="31"/>
      <c r="D1189" s="31"/>
      <c r="E1189" s="30"/>
      <c r="F1189" s="29"/>
      <c r="G1189" s="29"/>
      <c r="H1189" s="28"/>
      <c r="I1189" s="29"/>
      <c r="J1189" s="29"/>
      <c r="K1189" s="29"/>
      <c r="L1189" s="29"/>
      <c r="M1189" s="29"/>
    </row>
    <row r="1190" spans="1:13" s="23" customFormat="1" x14ac:dyDescent="0.3">
      <c r="A1190" s="27"/>
      <c r="B1190" s="27"/>
      <c r="C1190" s="31"/>
      <c r="D1190" s="31"/>
      <c r="E1190" s="30"/>
      <c r="F1190" s="29"/>
      <c r="G1190" s="29"/>
      <c r="H1190" s="28"/>
      <c r="I1190" s="29"/>
      <c r="J1190" s="29"/>
      <c r="K1190" s="29"/>
      <c r="L1190" s="29"/>
      <c r="M1190" s="29"/>
    </row>
    <row r="1191" spans="1:13" s="23" customFormat="1" x14ac:dyDescent="0.3">
      <c r="A1191" s="27"/>
      <c r="B1191" s="27"/>
      <c r="C1191" s="31"/>
      <c r="D1191" s="31"/>
      <c r="E1191" s="30"/>
      <c r="F1191" s="29"/>
      <c r="G1191" s="29"/>
      <c r="H1191" s="28"/>
      <c r="I1191" s="29"/>
      <c r="J1191" s="29"/>
      <c r="K1191" s="29"/>
      <c r="L1191" s="29"/>
      <c r="M1191" s="29"/>
    </row>
    <row r="1192" spans="1:13" s="23" customFormat="1" x14ac:dyDescent="0.3">
      <c r="A1192" s="27"/>
      <c r="B1192" s="27"/>
      <c r="C1192" s="31"/>
      <c r="D1192" s="31"/>
      <c r="E1192" s="30"/>
      <c r="F1192" s="29"/>
      <c r="G1192" s="29"/>
      <c r="H1192" s="28"/>
      <c r="I1192" s="29"/>
      <c r="J1192" s="29"/>
      <c r="K1192" s="29"/>
      <c r="L1192" s="29"/>
      <c r="M1192" s="29"/>
    </row>
    <row r="1193" spans="1:13" s="23" customFormat="1" x14ac:dyDescent="0.3">
      <c r="A1193" s="27"/>
      <c r="B1193" s="27"/>
      <c r="C1193" s="31"/>
      <c r="D1193" s="31"/>
      <c r="E1193" s="30"/>
      <c r="F1193" s="29"/>
      <c r="G1193" s="29"/>
      <c r="H1193" s="28"/>
      <c r="I1193" s="29"/>
      <c r="J1193" s="29"/>
      <c r="K1193" s="29"/>
      <c r="L1193" s="29"/>
      <c r="M1193" s="29"/>
    </row>
    <row r="1194" spans="1:13" s="23" customFormat="1" x14ac:dyDescent="0.3">
      <c r="A1194" s="27"/>
      <c r="B1194" s="27"/>
      <c r="C1194" s="31"/>
      <c r="D1194" s="31"/>
      <c r="E1194" s="30"/>
      <c r="F1194" s="29"/>
      <c r="G1194" s="29"/>
      <c r="H1194" s="28"/>
      <c r="I1194" s="29"/>
      <c r="J1194" s="29"/>
      <c r="K1194" s="29"/>
      <c r="L1194" s="29"/>
      <c r="M1194" s="29"/>
    </row>
    <row r="1195" spans="1:13" s="23" customFormat="1" x14ac:dyDescent="0.3">
      <c r="A1195" s="27"/>
      <c r="B1195" s="27"/>
      <c r="C1195" s="31"/>
      <c r="D1195" s="31"/>
      <c r="E1195" s="30"/>
      <c r="F1195" s="29"/>
      <c r="G1195" s="29"/>
      <c r="H1195" s="28"/>
      <c r="I1195" s="29"/>
      <c r="J1195" s="29"/>
      <c r="K1195" s="29"/>
      <c r="L1195" s="29"/>
      <c r="M1195" s="29"/>
    </row>
    <row r="1196" spans="1:13" s="23" customFormat="1" x14ac:dyDescent="0.3">
      <c r="A1196" s="27"/>
      <c r="B1196" s="27"/>
      <c r="C1196" s="31"/>
      <c r="D1196" s="31"/>
      <c r="E1196" s="30"/>
      <c r="F1196" s="29"/>
      <c r="G1196" s="29"/>
      <c r="H1196" s="28"/>
      <c r="I1196" s="29"/>
      <c r="J1196" s="29"/>
      <c r="K1196" s="29"/>
      <c r="L1196" s="29"/>
      <c r="M1196" s="29"/>
    </row>
    <row r="1197" spans="1:13" s="23" customFormat="1" x14ac:dyDescent="0.3">
      <c r="A1197" s="27"/>
      <c r="B1197" s="27"/>
      <c r="C1197" s="31"/>
      <c r="D1197" s="31"/>
      <c r="E1197" s="30"/>
      <c r="F1197" s="29"/>
      <c r="G1197" s="29"/>
      <c r="H1197" s="28"/>
      <c r="I1197" s="29"/>
      <c r="J1197" s="29"/>
      <c r="K1197" s="29"/>
      <c r="L1197" s="29"/>
      <c r="M1197" s="29"/>
    </row>
    <row r="1198" spans="1:13" s="23" customFormat="1" x14ac:dyDescent="0.3">
      <c r="A1198" s="27"/>
      <c r="B1198" s="27"/>
      <c r="C1198" s="31"/>
      <c r="D1198" s="31"/>
      <c r="E1198" s="30"/>
      <c r="F1198" s="29"/>
      <c r="G1198" s="29"/>
      <c r="H1198" s="28"/>
      <c r="I1198" s="29"/>
      <c r="J1198" s="29"/>
      <c r="K1198" s="29"/>
      <c r="L1198" s="29"/>
      <c r="M1198" s="29"/>
    </row>
    <row r="1199" spans="1:13" s="23" customFormat="1" x14ac:dyDescent="0.3">
      <c r="A1199" s="27"/>
      <c r="B1199" s="27"/>
      <c r="C1199" s="31"/>
      <c r="D1199" s="31"/>
      <c r="E1199" s="30"/>
      <c r="F1199" s="29"/>
      <c r="G1199" s="29"/>
      <c r="H1199" s="28"/>
      <c r="I1199" s="29"/>
      <c r="J1199" s="29"/>
      <c r="K1199" s="29"/>
      <c r="L1199" s="29"/>
      <c r="M1199" s="29"/>
    </row>
    <row r="1200" spans="1:13" s="23" customFormat="1" x14ac:dyDescent="0.3">
      <c r="A1200" s="27"/>
      <c r="B1200" s="27"/>
      <c r="C1200" s="31"/>
      <c r="D1200" s="31"/>
      <c r="E1200" s="30"/>
      <c r="F1200" s="29"/>
      <c r="G1200" s="29"/>
      <c r="H1200" s="28"/>
      <c r="I1200" s="29"/>
      <c r="J1200" s="29"/>
      <c r="K1200" s="29"/>
      <c r="L1200" s="29"/>
      <c r="M1200" s="29"/>
    </row>
    <row r="1201" spans="1:13" s="23" customFormat="1" x14ac:dyDescent="0.3">
      <c r="A1201" s="27"/>
      <c r="B1201" s="27"/>
      <c r="C1201" s="31"/>
      <c r="D1201" s="31"/>
      <c r="E1201" s="30"/>
      <c r="F1201" s="29"/>
      <c r="G1201" s="29"/>
      <c r="H1201" s="28"/>
      <c r="I1201" s="29"/>
      <c r="J1201" s="29"/>
      <c r="K1201" s="29"/>
      <c r="L1201" s="29"/>
      <c r="M1201" s="29"/>
    </row>
    <row r="1202" spans="1:13" s="23" customFormat="1" x14ac:dyDescent="0.3">
      <c r="A1202" s="27"/>
      <c r="B1202" s="27"/>
      <c r="C1202" s="31"/>
      <c r="D1202" s="31"/>
      <c r="E1202" s="30"/>
      <c r="F1202" s="29"/>
      <c r="G1202" s="29"/>
      <c r="H1202" s="28"/>
      <c r="I1202" s="29"/>
      <c r="J1202" s="29"/>
      <c r="K1202" s="29"/>
      <c r="L1202" s="29"/>
      <c r="M1202" s="29"/>
    </row>
    <row r="1203" spans="1:13" s="23" customFormat="1" x14ac:dyDescent="0.3">
      <c r="A1203" s="27"/>
      <c r="B1203" s="27"/>
      <c r="C1203" s="31"/>
      <c r="D1203" s="31"/>
      <c r="E1203" s="30"/>
      <c r="F1203" s="29"/>
      <c r="G1203" s="29"/>
      <c r="H1203" s="28"/>
      <c r="I1203" s="29"/>
      <c r="J1203" s="29"/>
      <c r="K1203" s="29"/>
      <c r="L1203" s="29"/>
      <c r="M1203" s="29"/>
    </row>
    <row r="1204" spans="1:13" s="23" customFormat="1" x14ac:dyDescent="0.3">
      <c r="A1204" s="27"/>
      <c r="B1204" s="27"/>
      <c r="C1204" s="31"/>
      <c r="D1204" s="31"/>
      <c r="E1204" s="30"/>
      <c r="F1204" s="29"/>
      <c r="G1204" s="29"/>
      <c r="H1204" s="28"/>
      <c r="I1204" s="29"/>
      <c r="J1204" s="29"/>
      <c r="K1204" s="29"/>
      <c r="L1204" s="29"/>
      <c r="M1204" s="29"/>
    </row>
    <row r="1205" spans="1:13" s="23" customFormat="1" x14ac:dyDescent="0.3">
      <c r="A1205" s="27"/>
      <c r="B1205" s="27"/>
      <c r="C1205" s="31"/>
      <c r="D1205" s="31"/>
      <c r="E1205" s="30"/>
      <c r="F1205" s="29"/>
      <c r="G1205" s="29"/>
      <c r="H1205" s="28"/>
      <c r="I1205" s="29"/>
      <c r="J1205" s="29"/>
      <c r="K1205" s="29"/>
      <c r="L1205" s="29"/>
      <c r="M1205" s="29"/>
    </row>
    <row r="1206" spans="1:13" s="23" customFormat="1" x14ac:dyDescent="0.3">
      <c r="A1206" s="27"/>
      <c r="B1206" s="27"/>
      <c r="C1206" s="31"/>
      <c r="D1206" s="31"/>
      <c r="E1206" s="30"/>
      <c r="F1206" s="29"/>
      <c r="G1206" s="29"/>
      <c r="H1206" s="28"/>
      <c r="I1206" s="29"/>
      <c r="J1206" s="29"/>
      <c r="K1206" s="29"/>
      <c r="L1206" s="29"/>
      <c r="M1206" s="29"/>
    </row>
    <row r="1207" spans="1:13" s="23" customFormat="1" x14ac:dyDescent="0.3">
      <c r="A1207" s="27"/>
      <c r="B1207" s="27"/>
      <c r="C1207" s="31"/>
      <c r="D1207" s="31"/>
      <c r="E1207" s="30"/>
      <c r="F1207" s="29"/>
      <c r="G1207" s="29"/>
      <c r="H1207" s="28"/>
      <c r="I1207" s="29"/>
      <c r="J1207" s="29"/>
      <c r="K1207" s="29"/>
      <c r="L1207" s="29"/>
      <c r="M1207" s="29"/>
    </row>
    <row r="1208" spans="1:13" s="23" customFormat="1" x14ac:dyDescent="0.3">
      <c r="A1208" s="27"/>
      <c r="B1208" s="27"/>
      <c r="C1208" s="31"/>
      <c r="D1208" s="31"/>
      <c r="E1208" s="30"/>
      <c r="F1208" s="29"/>
      <c r="G1208" s="29"/>
      <c r="H1208" s="28"/>
      <c r="I1208" s="29"/>
      <c r="J1208" s="29"/>
      <c r="K1208" s="29"/>
      <c r="L1208" s="29"/>
      <c r="M1208" s="29"/>
    </row>
    <row r="1209" spans="1:13" s="23" customFormat="1" x14ac:dyDescent="0.3">
      <c r="A1209" s="27"/>
      <c r="B1209" s="27"/>
      <c r="C1209" s="31"/>
      <c r="D1209" s="31"/>
      <c r="E1209" s="30"/>
      <c r="F1209" s="29"/>
      <c r="G1209" s="29"/>
      <c r="H1209" s="28"/>
      <c r="I1209" s="29"/>
      <c r="J1209" s="29"/>
      <c r="K1209" s="29"/>
      <c r="L1209" s="29"/>
      <c r="M1209" s="29"/>
    </row>
    <row r="1210" spans="1:13" s="23" customFormat="1" x14ac:dyDescent="0.3">
      <c r="A1210" s="27"/>
      <c r="B1210" s="27"/>
      <c r="C1210" s="31"/>
      <c r="D1210" s="31"/>
      <c r="E1210" s="30"/>
      <c r="F1210" s="29"/>
      <c r="G1210" s="29"/>
      <c r="H1210" s="28"/>
      <c r="I1210" s="29"/>
      <c r="J1210" s="29"/>
      <c r="K1210" s="29"/>
      <c r="L1210" s="29"/>
      <c r="M1210" s="29"/>
    </row>
    <row r="1211" spans="1:13" s="23" customFormat="1" x14ac:dyDescent="0.3">
      <c r="A1211" s="27"/>
      <c r="B1211" s="27"/>
      <c r="C1211" s="31"/>
      <c r="D1211" s="31"/>
      <c r="E1211" s="30"/>
      <c r="F1211" s="29"/>
      <c r="G1211" s="29"/>
      <c r="H1211" s="28"/>
      <c r="I1211" s="29"/>
      <c r="J1211" s="29"/>
      <c r="K1211" s="29"/>
      <c r="L1211" s="29"/>
      <c r="M1211" s="29"/>
    </row>
    <row r="1212" spans="1:13" s="23" customFormat="1" x14ac:dyDescent="0.3">
      <c r="A1212" s="27"/>
      <c r="B1212" s="27"/>
      <c r="C1212" s="31"/>
      <c r="D1212" s="31"/>
      <c r="E1212" s="30"/>
      <c r="F1212" s="29"/>
      <c r="G1212" s="29"/>
      <c r="H1212" s="28"/>
      <c r="I1212" s="29"/>
      <c r="J1212" s="29"/>
      <c r="K1212" s="29"/>
      <c r="L1212" s="29"/>
      <c r="M1212" s="29"/>
    </row>
    <row r="1213" spans="1:13" s="23" customFormat="1" x14ac:dyDescent="0.3">
      <c r="A1213" s="27"/>
      <c r="B1213" s="27"/>
      <c r="C1213" s="31"/>
      <c r="D1213" s="31"/>
      <c r="E1213" s="30"/>
      <c r="F1213" s="29"/>
      <c r="G1213" s="29"/>
      <c r="H1213" s="28"/>
      <c r="I1213" s="29"/>
      <c r="J1213" s="29"/>
      <c r="K1213" s="29"/>
      <c r="L1213" s="29"/>
      <c r="M1213" s="29"/>
    </row>
    <row r="1214" spans="1:13" s="23" customFormat="1" x14ac:dyDescent="0.3">
      <c r="A1214" s="27"/>
      <c r="B1214" s="27"/>
      <c r="C1214" s="31"/>
      <c r="D1214" s="31"/>
      <c r="E1214" s="30"/>
      <c r="F1214" s="29"/>
      <c r="G1214" s="29"/>
      <c r="H1214" s="28"/>
      <c r="I1214" s="29"/>
      <c r="J1214" s="29"/>
      <c r="K1214" s="29"/>
      <c r="L1214" s="29"/>
      <c r="M1214" s="29"/>
    </row>
    <row r="1215" spans="1:13" s="23" customFormat="1" x14ac:dyDescent="0.3">
      <c r="A1215" s="27"/>
      <c r="B1215" s="27"/>
      <c r="C1215" s="31"/>
      <c r="D1215" s="31"/>
      <c r="E1215" s="30"/>
      <c r="F1215" s="29"/>
      <c r="G1215" s="29"/>
      <c r="H1215" s="28"/>
      <c r="I1215" s="29"/>
      <c r="J1215" s="29"/>
      <c r="K1215" s="29"/>
      <c r="L1215" s="29"/>
      <c r="M1215" s="29"/>
    </row>
    <row r="1216" spans="1:13" s="23" customFormat="1" x14ac:dyDescent="0.3">
      <c r="A1216" s="27"/>
      <c r="B1216" s="27"/>
      <c r="C1216" s="31"/>
      <c r="D1216" s="31"/>
      <c r="E1216" s="30"/>
      <c r="F1216" s="29"/>
      <c r="G1216" s="29"/>
      <c r="H1216" s="28"/>
      <c r="I1216" s="29"/>
      <c r="J1216" s="29"/>
      <c r="K1216" s="29"/>
      <c r="L1216" s="29"/>
      <c r="M1216" s="29"/>
    </row>
    <row r="1217" spans="1:13" s="23" customFormat="1" x14ac:dyDescent="0.3">
      <c r="A1217" s="27"/>
      <c r="B1217" s="27"/>
      <c r="C1217" s="31"/>
      <c r="D1217" s="31"/>
      <c r="E1217" s="30"/>
      <c r="F1217" s="29"/>
      <c r="G1217" s="29"/>
      <c r="H1217" s="28"/>
      <c r="I1217" s="29"/>
      <c r="J1217" s="29"/>
      <c r="K1217" s="29"/>
      <c r="L1217" s="29"/>
      <c r="M1217" s="29"/>
    </row>
    <row r="1218" spans="1:13" s="23" customFormat="1" x14ac:dyDescent="0.3">
      <c r="A1218" s="27"/>
      <c r="B1218" s="27"/>
      <c r="C1218" s="31"/>
      <c r="D1218" s="31"/>
      <c r="E1218" s="30"/>
      <c r="F1218" s="29"/>
      <c r="G1218" s="29"/>
      <c r="H1218" s="28"/>
      <c r="I1218" s="29"/>
      <c r="J1218" s="29"/>
      <c r="K1218" s="29"/>
      <c r="L1218" s="29"/>
      <c r="M1218" s="29"/>
    </row>
    <row r="1219" spans="1:13" s="23" customFormat="1" x14ac:dyDescent="0.3">
      <c r="A1219" s="27"/>
      <c r="B1219" s="27"/>
      <c r="C1219" s="31"/>
      <c r="D1219" s="31"/>
      <c r="E1219" s="30"/>
      <c r="F1219" s="29"/>
      <c r="G1219" s="29"/>
      <c r="H1219" s="28"/>
      <c r="I1219" s="29"/>
      <c r="J1219" s="29"/>
      <c r="K1219" s="29"/>
      <c r="L1219" s="29"/>
      <c r="M1219" s="29"/>
    </row>
    <row r="1220" spans="1:13" s="23" customFormat="1" x14ac:dyDescent="0.3">
      <c r="A1220" s="27"/>
      <c r="B1220" s="27"/>
      <c r="C1220" s="31"/>
      <c r="D1220" s="31"/>
      <c r="E1220" s="30"/>
      <c r="F1220" s="29"/>
      <c r="G1220" s="29"/>
      <c r="H1220" s="28"/>
      <c r="I1220" s="29"/>
      <c r="J1220" s="29"/>
      <c r="K1220" s="29"/>
      <c r="L1220" s="29"/>
      <c r="M1220" s="29"/>
    </row>
    <row r="1221" spans="1:13" s="23" customFormat="1" x14ac:dyDescent="0.3">
      <c r="A1221" s="27"/>
      <c r="B1221" s="27"/>
      <c r="C1221" s="31"/>
      <c r="D1221" s="31"/>
      <c r="E1221" s="30"/>
      <c r="F1221" s="29"/>
      <c r="G1221" s="29"/>
      <c r="H1221" s="28"/>
      <c r="I1221" s="29"/>
      <c r="J1221" s="29"/>
      <c r="K1221" s="29"/>
      <c r="L1221" s="29"/>
      <c r="M1221" s="29"/>
    </row>
    <row r="1222" spans="1:13" s="23" customFormat="1" x14ac:dyDescent="0.3">
      <c r="A1222" s="27"/>
      <c r="B1222" s="27"/>
      <c r="C1222" s="31"/>
      <c r="D1222" s="31"/>
      <c r="E1222" s="30"/>
      <c r="F1222" s="29"/>
      <c r="G1222" s="29"/>
      <c r="H1222" s="28"/>
      <c r="I1222" s="29"/>
      <c r="J1222" s="29"/>
      <c r="K1222" s="29"/>
      <c r="L1222" s="29"/>
      <c r="M1222" s="29"/>
    </row>
    <row r="1223" spans="1:13" s="23" customFormat="1" x14ac:dyDescent="0.3">
      <c r="A1223" s="27"/>
      <c r="B1223" s="27"/>
      <c r="C1223" s="31"/>
      <c r="D1223" s="31"/>
      <c r="E1223" s="30"/>
      <c r="F1223" s="29"/>
      <c r="G1223" s="29"/>
      <c r="H1223" s="28"/>
      <c r="I1223" s="29"/>
      <c r="J1223" s="29"/>
      <c r="K1223" s="29"/>
      <c r="L1223" s="29"/>
      <c r="M1223" s="29"/>
    </row>
    <row r="1224" spans="1:13" s="23" customFormat="1" x14ac:dyDescent="0.3">
      <c r="A1224" s="27"/>
      <c r="B1224" s="27"/>
      <c r="C1224" s="31"/>
      <c r="D1224" s="31"/>
      <c r="E1224" s="30"/>
      <c r="F1224" s="29"/>
      <c r="G1224" s="29"/>
      <c r="H1224" s="28"/>
      <c r="I1224" s="29"/>
      <c r="J1224" s="29"/>
      <c r="K1224" s="29"/>
      <c r="L1224" s="29"/>
      <c r="M1224" s="29"/>
    </row>
    <row r="1225" spans="1:13" s="23" customFormat="1" x14ac:dyDescent="0.3">
      <c r="A1225" s="27"/>
      <c r="B1225" s="27"/>
      <c r="C1225" s="31"/>
      <c r="D1225" s="31"/>
      <c r="E1225" s="30"/>
      <c r="F1225" s="29"/>
      <c r="G1225" s="29"/>
      <c r="H1225" s="28"/>
      <c r="I1225" s="29"/>
      <c r="J1225" s="29"/>
      <c r="K1225" s="29"/>
      <c r="L1225" s="29"/>
      <c r="M1225" s="29"/>
    </row>
    <row r="1226" spans="1:13" s="23" customFormat="1" x14ac:dyDescent="0.3">
      <c r="A1226" s="27"/>
      <c r="B1226" s="27"/>
      <c r="C1226" s="31"/>
      <c r="D1226" s="31"/>
      <c r="E1226" s="30"/>
      <c r="F1226" s="29"/>
      <c r="G1226" s="29"/>
      <c r="H1226" s="28"/>
      <c r="I1226" s="29"/>
      <c r="J1226" s="29"/>
      <c r="K1226" s="29"/>
      <c r="L1226" s="29"/>
      <c r="M1226" s="29"/>
    </row>
    <row r="1227" spans="1:13" s="23" customFormat="1" x14ac:dyDescent="0.3">
      <c r="A1227" s="27"/>
      <c r="B1227" s="27"/>
      <c r="C1227" s="31"/>
      <c r="D1227" s="31"/>
      <c r="E1227" s="30"/>
      <c r="F1227" s="29"/>
      <c r="G1227" s="29"/>
      <c r="H1227" s="28"/>
      <c r="I1227" s="29"/>
      <c r="J1227" s="29"/>
      <c r="K1227" s="29"/>
      <c r="L1227" s="29"/>
      <c r="M1227" s="29"/>
    </row>
    <row r="1228" spans="1:13" s="23" customFormat="1" x14ac:dyDescent="0.3">
      <c r="A1228" s="27"/>
      <c r="B1228" s="27"/>
      <c r="C1228" s="31"/>
      <c r="D1228" s="31"/>
      <c r="E1228" s="30"/>
      <c r="F1228" s="29"/>
      <c r="G1228" s="29"/>
      <c r="H1228" s="28"/>
      <c r="I1228" s="29"/>
      <c r="J1228" s="29"/>
      <c r="K1228" s="29"/>
      <c r="L1228" s="29"/>
      <c r="M1228" s="29"/>
    </row>
    <row r="1229" spans="1:13" s="23" customFormat="1" x14ac:dyDescent="0.3">
      <c r="A1229" s="27"/>
      <c r="B1229" s="27"/>
      <c r="C1229" s="31"/>
      <c r="D1229" s="31"/>
      <c r="E1229" s="30"/>
      <c r="F1229" s="29"/>
      <c r="G1229" s="29"/>
      <c r="H1229" s="28"/>
      <c r="I1229" s="29"/>
      <c r="J1229" s="29"/>
      <c r="K1229" s="29"/>
      <c r="L1229" s="29"/>
      <c r="M1229" s="29"/>
    </row>
    <row r="1230" spans="1:13" s="23" customFormat="1" x14ac:dyDescent="0.3">
      <c r="A1230" s="27"/>
      <c r="B1230" s="27"/>
      <c r="C1230" s="31"/>
      <c r="D1230" s="31"/>
      <c r="E1230" s="30"/>
      <c r="F1230" s="29"/>
      <c r="G1230" s="29"/>
      <c r="H1230" s="28"/>
      <c r="I1230" s="29"/>
      <c r="J1230" s="29"/>
      <c r="K1230" s="29"/>
      <c r="L1230" s="29"/>
      <c r="M1230" s="29"/>
    </row>
    <row r="1231" spans="1:13" s="23" customFormat="1" x14ac:dyDescent="0.3">
      <c r="A1231" s="27"/>
      <c r="B1231" s="27"/>
      <c r="C1231" s="31"/>
      <c r="D1231" s="31"/>
      <c r="E1231" s="30"/>
      <c r="F1231" s="29"/>
      <c r="G1231" s="29"/>
      <c r="H1231" s="28"/>
      <c r="I1231" s="29"/>
      <c r="J1231" s="29"/>
      <c r="K1231" s="29"/>
      <c r="L1231" s="29"/>
      <c r="M1231" s="29"/>
    </row>
    <row r="1232" spans="1:13" s="23" customFormat="1" x14ac:dyDescent="0.3">
      <c r="A1232" s="27"/>
      <c r="B1232" s="27"/>
      <c r="C1232" s="31"/>
      <c r="D1232" s="31"/>
      <c r="E1232" s="30"/>
      <c r="F1232" s="29"/>
      <c r="G1232" s="29"/>
      <c r="H1232" s="28"/>
      <c r="I1232" s="29"/>
      <c r="J1232" s="29"/>
      <c r="K1232" s="29"/>
      <c r="L1232" s="29"/>
      <c r="M1232" s="29"/>
    </row>
    <row r="1233" spans="1:13" s="23" customFormat="1" x14ac:dyDescent="0.3">
      <c r="A1233" s="27"/>
      <c r="B1233" s="27"/>
      <c r="C1233" s="31"/>
      <c r="D1233" s="31"/>
      <c r="E1233" s="30"/>
      <c r="F1233" s="29"/>
      <c r="G1233" s="29"/>
      <c r="H1233" s="28"/>
      <c r="I1233" s="29"/>
      <c r="J1233" s="29"/>
      <c r="K1233" s="29"/>
      <c r="L1233" s="29"/>
      <c r="M1233" s="29"/>
    </row>
    <row r="1234" spans="1:13" s="23" customFormat="1" x14ac:dyDescent="0.3">
      <c r="A1234" s="27"/>
      <c r="B1234" s="27"/>
      <c r="C1234" s="31"/>
      <c r="D1234" s="31"/>
      <c r="E1234" s="30"/>
      <c r="F1234" s="29"/>
      <c r="G1234" s="29"/>
      <c r="H1234" s="28"/>
      <c r="I1234" s="29"/>
      <c r="J1234" s="29"/>
      <c r="K1234" s="29"/>
      <c r="L1234" s="29"/>
      <c r="M1234" s="29"/>
    </row>
    <row r="1235" spans="1:13" s="23" customFormat="1" x14ac:dyDescent="0.3">
      <c r="A1235" s="27"/>
      <c r="B1235" s="27"/>
      <c r="C1235" s="31"/>
      <c r="D1235" s="31"/>
      <c r="E1235" s="30"/>
      <c r="F1235" s="29"/>
      <c r="G1235" s="29"/>
      <c r="H1235" s="28"/>
      <c r="I1235" s="29"/>
      <c r="J1235" s="29"/>
      <c r="K1235" s="29"/>
      <c r="L1235" s="29"/>
      <c r="M1235" s="29"/>
    </row>
    <row r="1236" spans="1:13" s="23" customFormat="1" x14ac:dyDescent="0.3">
      <c r="A1236" s="27"/>
      <c r="B1236" s="27"/>
      <c r="C1236" s="31"/>
      <c r="D1236" s="31"/>
      <c r="E1236" s="30"/>
      <c r="F1236" s="29"/>
      <c r="G1236" s="29"/>
      <c r="H1236" s="28"/>
      <c r="I1236" s="29"/>
      <c r="J1236" s="29"/>
      <c r="K1236" s="29"/>
      <c r="L1236" s="29"/>
      <c r="M1236" s="29"/>
    </row>
    <row r="1237" spans="1:13" s="23" customFormat="1" x14ac:dyDescent="0.3">
      <c r="A1237" s="27"/>
      <c r="B1237" s="27"/>
      <c r="C1237" s="31"/>
      <c r="D1237" s="31"/>
      <c r="E1237" s="30"/>
      <c r="F1237" s="29"/>
      <c r="G1237" s="29"/>
      <c r="H1237" s="28"/>
      <c r="I1237" s="29"/>
      <c r="J1237" s="29"/>
      <c r="K1237" s="29"/>
      <c r="L1237" s="29"/>
      <c r="M1237" s="29"/>
    </row>
    <row r="1238" spans="1:13" s="23" customFormat="1" x14ac:dyDescent="0.3">
      <c r="A1238" s="27"/>
      <c r="B1238" s="27"/>
      <c r="C1238" s="31"/>
      <c r="D1238" s="31"/>
      <c r="E1238" s="30"/>
      <c r="F1238" s="29"/>
      <c r="G1238" s="29"/>
      <c r="H1238" s="28"/>
      <c r="I1238" s="29"/>
      <c r="J1238" s="29"/>
      <c r="K1238" s="29"/>
      <c r="L1238" s="29"/>
      <c r="M1238" s="29"/>
    </row>
    <row r="1239" spans="1:13" s="23" customFormat="1" x14ac:dyDescent="0.3">
      <c r="A1239" s="27"/>
      <c r="B1239" s="27"/>
      <c r="C1239" s="31"/>
      <c r="D1239" s="31"/>
      <c r="E1239" s="30"/>
      <c r="F1239" s="29"/>
      <c r="G1239" s="29"/>
      <c r="H1239" s="28"/>
      <c r="I1239" s="29"/>
      <c r="J1239" s="29"/>
      <c r="K1239" s="29"/>
      <c r="L1239" s="29"/>
      <c r="M1239" s="29"/>
    </row>
    <row r="1240" spans="1:13" s="23" customFormat="1" x14ac:dyDescent="0.3">
      <c r="A1240" s="27"/>
      <c r="B1240" s="27"/>
      <c r="C1240" s="31"/>
      <c r="D1240" s="31"/>
      <c r="E1240" s="30"/>
      <c r="F1240" s="29"/>
      <c r="G1240" s="29"/>
      <c r="H1240" s="28"/>
      <c r="I1240" s="29"/>
      <c r="J1240" s="29"/>
      <c r="K1240" s="29"/>
      <c r="L1240" s="29"/>
      <c r="M1240" s="29"/>
    </row>
    <row r="1241" spans="1:13" s="23" customFormat="1" x14ac:dyDescent="0.3">
      <c r="A1241" s="27"/>
      <c r="B1241" s="27"/>
      <c r="C1241" s="31"/>
      <c r="D1241" s="31"/>
      <c r="E1241" s="30"/>
      <c r="F1241" s="29"/>
      <c r="G1241" s="29"/>
      <c r="H1241" s="28"/>
      <c r="I1241" s="29"/>
      <c r="J1241" s="29"/>
      <c r="K1241" s="29"/>
      <c r="L1241" s="29"/>
      <c r="M1241" s="29"/>
    </row>
    <row r="1242" spans="1:13" s="23" customFormat="1" x14ac:dyDescent="0.3">
      <c r="A1242" s="27"/>
      <c r="B1242" s="27"/>
      <c r="C1242" s="31"/>
      <c r="D1242" s="31"/>
      <c r="E1242" s="30"/>
      <c r="F1242" s="29"/>
      <c r="G1242" s="29"/>
      <c r="H1242" s="28"/>
      <c r="I1242" s="29"/>
      <c r="J1242" s="29"/>
      <c r="K1242" s="29"/>
      <c r="L1242" s="29"/>
      <c r="M1242" s="29"/>
    </row>
    <row r="1243" spans="1:13" s="23" customFormat="1" x14ac:dyDescent="0.3">
      <c r="A1243" s="27"/>
      <c r="B1243" s="27"/>
      <c r="C1243" s="31"/>
      <c r="D1243" s="31"/>
      <c r="E1243" s="30"/>
      <c r="F1243" s="29"/>
      <c r="G1243" s="29"/>
      <c r="H1243" s="28"/>
      <c r="I1243" s="29"/>
      <c r="J1243" s="29"/>
      <c r="K1243" s="29"/>
      <c r="L1243" s="29"/>
      <c r="M1243" s="29"/>
    </row>
    <row r="1244" spans="1:13" s="23" customFormat="1" x14ac:dyDescent="0.3">
      <c r="A1244" s="27"/>
      <c r="B1244" s="27"/>
      <c r="C1244" s="31"/>
      <c r="D1244" s="31"/>
      <c r="E1244" s="30"/>
      <c r="F1244" s="29"/>
      <c r="G1244" s="29"/>
      <c r="H1244" s="28"/>
      <c r="I1244" s="29"/>
      <c r="J1244" s="29"/>
      <c r="K1244" s="29"/>
      <c r="L1244" s="29"/>
      <c r="M1244" s="29"/>
    </row>
    <row r="1245" spans="1:13" s="23" customFormat="1" x14ac:dyDescent="0.3">
      <c r="A1245" s="27"/>
      <c r="B1245" s="27"/>
      <c r="C1245" s="31"/>
      <c r="D1245" s="31"/>
      <c r="E1245" s="30"/>
      <c r="F1245" s="29"/>
      <c r="G1245" s="29"/>
      <c r="H1245" s="28"/>
      <c r="I1245" s="29"/>
      <c r="J1245" s="29"/>
      <c r="K1245" s="29"/>
      <c r="L1245" s="29"/>
      <c r="M1245" s="29"/>
    </row>
    <row r="1246" spans="1:13" s="23" customFormat="1" x14ac:dyDescent="0.3">
      <c r="A1246" s="27"/>
      <c r="B1246" s="27"/>
      <c r="C1246" s="31"/>
      <c r="D1246" s="31"/>
      <c r="E1246" s="30"/>
      <c r="F1246" s="29"/>
      <c r="G1246" s="29"/>
      <c r="H1246" s="28"/>
      <c r="I1246" s="29"/>
      <c r="J1246" s="29"/>
      <c r="K1246" s="29"/>
      <c r="L1246" s="29"/>
      <c r="M1246" s="29"/>
    </row>
    <row r="1247" spans="1:13" s="23" customFormat="1" x14ac:dyDescent="0.3">
      <c r="A1247" s="27"/>
      <c r="B1247" s="27"/>
      <c r="C1247" s="31"/>
      <c r="D1247" s="31"/>
      <c r="E1247" s="30"/>
      <c r="F1247" s="29"/>
      <c r="G1247" s="29"/>
      <c r="H1247" s="28"/>
      <c r="I1247" s="29"/>
      <c r="J1247" s="29"/>
      <c r="K1247" s="29"/>
      <c r="L1247" s="29"/>
      <c r="M1247" s="29"/>
    </row>
    <row r="1248" spans="1:13" s="23" customFormat="1" x14ac:dyDescent="0.3">
      <c r="A1248" s="27"/>
      <c r="B1248" s="27"/>
      <c r="C1248" s="31"/>
      <c r="D1248" s="31"/>
      <c r="E1248" s="30"/>
      <c r="F1248" s="29"/>
      <c r="G1248" s="29"/>
      <c r="H1248" s="28"/>
      <c r="I1248" s="29"/>
      <c r="J1248" s="29"/>
      <c r="K1248" s="29"/>
      <c r="L1248" s="29"/>
      <c r="M1248" s="29"/>
    </row>
    <row r="1249" spans="1:13" s="23" customFormat="1" x14ac:dyDescent="0.3">
      <c r="A1249" s="27"/>
      <c r="B1249" s="27"/>
      <c r="C1249" s="31"/>
      <c r="D1249" s="31"/>
      <c r="E1249" s="30"/>
      <c r="F1249" s="29"/>
      <c r="G1249" s="29"/>
      <c r="H1249" s="28"/>
      <c r="I1249" s="29"/>
      <c r="J1249" s="29"/>
      <c r="K1249" s="29"/>
      <c r="L1249" s="29"/>
      <c r="M1249" s="29"/>
    </row>
    <row r="1250" spans="1:13" s="23" customFormat="1" x14ac:dyDescent="0.3">
      <c r="A1250" s="27"/>
      <c r="B1250" s="27"/>
      <c r="C1250" s="31"/>
      <c r="D1250" s="31"/>
      <c r="E1250" s="30"/>
      <c r="F1250" s="29"/>
      <c r="G1250" s="29"/>
      <c r="H1250" s="28"/>
      <c r="I1250" s="29"/>
      <c r="J1250" s="29"/>
      <c r="K1250" s="29"/>
      <c r="L1250" s="29"/>
      <c r="M1250" s="29"/>
    </row>
    <row r="1251" spans="1:13" s="23" customFormat="1" x14ac:dyDescent="0.3">
      <c r="A1251" s="27"/>
      <c r="B1251" s="27"/>
      <c r="C1251" s="31"/>
      <c r="D1251" s="31"/>
      <c r="E1251" s="30"/>
      <c r="F1251" s="29"/>
      <c r="G1251" s="29"/>
      <c r="H1251" s="28"/>
      <c r="I1251" s="29"/>
      <c r="J1251" s="29"/>
      <c r="K1251" s="29"/>
      <c r="L1251" s="29"/>
      <c r="M1251" s="29"/>
    </row>
    <row r="1252" spans="1:13" s="23" customFormat="1" x14ac:dyDescent="0.3">
      <c r="A1252" s="27"/>
      <c r="B1252" s="27"/>
      <c r="C1252" s="31"/>
      <c r="D1252" s="31"/>
      <c r="E1252" s="30"/>
      <c r="F1252" s="29"/>
      <c r="G1252" s="29"/>
      <c r="H1252" s="28"/>
      <c r="I1252" s="29"/>
      <c r="J1252" s="29"/>
      <c r="K1252" s="29"/>
      <c r="L1252" s="29"/>
      <c r="M1252" s="29"/>
    </row>
    <row r="1253" spans="1:13" s="23" customFormat="1" x14ac:dyDescent="0.3">
      <c r="A1253" s="27"/>
      <c r="B1253" s="27"/>
      <c r="C1253" s="31"/>
      <c r="D1253" s="31"/>
      <c r="E1253" s="30"/>
      <c r="F1253" s="29"/>
      <c r="G1253" s="29"/>
      <c r="H1253" s="28"/>
      <c r="I1253" s="29"/>
      <c r="J1253" s="29"/>
      <c r="K1253" s="29"/>
      <c r="L1253" s="29"/>
      <c r="M1253" s="29"/>
    </row>
    <row r="1254" spans="1:13" s="23" customFormat="1" x14ac:dyDescent="0.3">
      <c r="A1254" s="27"/>
      <c r="B1254" s="27"/>
      <c r="C1254" s="31"/>
      <c r="D1254" s="31"/>
      <c r="E1254" s="30"/>
      <c r="F1254" s="29"/>
      <c r="G1254" s="29"/>
      <c r="H1254" s="28"/>
      <c r="I1254" s="29"/>
      <c r="J1254" s="29"/>
      <c r="K1254" s="29"/>
      <c r="L1254" s="29"/>
      <c r="M1254" s="29"/>
    </row>
    <row r="1255" spans="1:13" s="23" customFormat="1" x14ac:dyDescent="0.3">
      <c r="A1255" s="27"/>
      <c r="B1255" s="27"/>
      <c r="C1255" s="31"/>
      <c r="D1255" s="31"/>
      <c r="E1255" s="30"/>
      <c r="F1255" s="29"/>
      <c r="G1255" s="29"/>
      <c r="H1255" s="28"/>
      <c r="I1255" s="29"/>
      <c r="J1255" s="29"/>
      <c r="K1255" s="29"/>
      <c r="L1255" s="29"/>
      <c r="M1255" s="29"/>
    </row>
    <row r="1256" spans="1:13" s="23" customFormat="1" x14ac:dyDescent="0.3">
      <c r="A1256" s="27"/>
      <c r="B1256" s="27"/>
      <c r="C1256" s="31"/>
      <c r="D1256" s="31"/>
      <c r="E1256" s="30"/>
      <c r="F1256" s="29"/>
      <c r="G1256" s="29"/>
      <c r="H1256" s="28"/>
      <c r="I1256" s="29"/>
      <c r="J1256" s="29"/>
      <c r="K1256" s="29"/>
      <c r="L1256" s="29"/>
      <c r="M1256" s="29"/>
    </row>
    <row r="1257" spans="1:13" s="23" customFormat="1" x14ac:dyDescent="0.3">
      <c r="A1257" s="27"/>
      <c r="B1257" s="27"/>
      <c r="C1257" s="31"/>
      <c r="D1257" s="31"/>
      <c r="E1257" s="30"/>
      <c r="F1257" s="29"/>
      <c r="G1257" s="29"/>
      <c r="H1257" s="28"/>
      <c r="I1257" s="29"/>
      <c r="J1257" s="29"/>
      <c r="K1257" s="29"/>
      <c r="L1257" s="29"/>
      <c r="M1257" s="29"/>
    </row>
    <row r="1258" spans="1:13" s="23" customFormat="1" x14ac:dyDescent="0.3">
      <c r="A1258" s="27"/>
      <c r="B1258" s="27"/>
      <c r="C1258" s="31"/>
      <c r="D1258" s="31"/>
      <c r="E1258" s="30"/>
      <c r="F1258" s="29"/>
      <c r="G1258" s="29"/>
      <c r="H1258" s="28"/>
      <c r="I1258" s="29"/>
      <c r="J1258" s="29"/>
      <c r="K1258" s="29"/>
      <c r="L1258" s="29"/>
      <c r="M1258" s="29"/>
    </row>
    <row r="1259" spans="1:13" s="23" customFormat="1" x14ac:dyDescent="0.3">
      <c r="A1259" s="27"/>
      <c r="B1259" s="27"/>
      <c r="C1259" s="31"/>
      <c r="D1259" s="31"/>
      <c r="E1259" s="30"/>
      <c r="F1259" s="29"/>
      <c r="G1259" s="29"/>
      <c r="H1259" s="28"/>
      <c r="I1259" s="29"/>
      <c r="J1259" s="29"/>
      <c r="K1259" s="29"/>
      <c r="L1259" s="29"/>
      <c r="M1259" s="29"/>
    </row>
    <row r="1260" spans="1:13" s="23" customFormat="1" x14ac:dyDescent="0.3">
      <c r="A1260" s="27"/>
      <c r="B1260" s="27"/>
      <c r="C1260" s="31"/>
      <c r="D1260" s="31"/>
      <c r="E1260" s="30"/>
      <c r="F1260" s="29"/>
      <c r="G1260" s="29"/>
      <c r="H1260" s="28"/>
      <c r="I1260" s="29"/>
      <c r="J1260" s="29"/>
      <c r="K1260" s="29"/>
      <c r="L1260" s="29"/>
      <c r="M1260" s="29"/>
    </row>
    <row r="1261" spans="1:13" s="23" customFormat="1" x14ac:dyDescent="0.3">
      <c r="A1261" s="27"/>
      <c r="B1261" s="27"/>
      <c r="C1261" s="31"/>
      <c r="D1261" s="31"/>
      <c r="E1261" s="30"/>
      <c r="F1261" s="29"/>
      <c r="G1261" s="29"/>
      <c r="H1261" s="28"/>
      <c r="I1261" s="29"/>
      <c r="J1261" s="29"/>
      <c r="K1261" s="29"/>
      <c r="L1261" s="29"/>
      <c r="M1261" s="29"/>
    </row>
    <row r="1262" spans="1:13" s="23" customFormat="1" x14ac:dyDescent="0.3">
      <c r="A1262" s="27"/>
      <c r="B1262" s="27"/>
      <c r="C1262" s="31"/>
      <c r="D1262" s="31"/>
      <c r="E1262" s="30"/>
      <c r="F1262" s="29"/>
      <c r="G1262" s="29"/>
      <c r="H1262" s="28"/>
      <c r="I1262" s="29"/>
      <c r="J1262" s="29"/>
      <c r="K1262" s="29"/>
      <c r="L1262" s="29"/>
      <c r="M1262" s="29"/>
    </row>
    <row r="1263" spans="1:13" s="23" customFormat="1" x14ac:dyDescent="0.3">
      <c r="A1263" s="27"/>
      <c r="B1263" s="27"/>
      <c r="C1263" s="31"/>
      <c r="D1263" s="31"/>
      <c r="E1263" s="30"/>
      <c r="F1263" s="29"/>
      <c r="G1263" s="29"/>
      <c r="H1263" s="28"/>
      <c r="I1263" s="29"/>
      <c r="J1263" s="29"/>
      <c r="K1263" s="29"/>
      <c r="L1263" s="29"/>
      <c r="M1263" s="29"/>
    </row>
    <row r="1264" spans="1:13" s="23" customFormat="1" x14ac:dyDescent="0.3">
      <c r="A1264" s="27"/>
      <c r="B1264" s="27"/>
      <c r="C1264" s="31"/>
      <c r="D1264" s="31"/>
      <c r="E1264" s="30"/>
      <c r="F1264" s="29"/>
      <c r="G1264" s="29"/>
      <c r="H1264" s="28"/>
      <c r="I1264" s="29"/>
      <c r="J1264" s="29"/>
      <c r="K1264" s="29"/>
      <c r="L1264" s="29"/>
      <c r="M1264" s="29"/>
    </row>
    <row r="1265" spans="1:13" s="23" customFormat="1" x14ac:dyDescent="0.3">
      <c r="A1265" s="27"/>
      <c r="B1265" s="27"/>
      <c r="C1265" s="31"/>
      <c r="D1265" s="31"/>
      <c r="E1265" s="30"/>
      <c r="F1265" s="29"/>
      <c r="G1265" s="29"/>
      <c r="H1265" s="28"/>
      <c r="I1265" s="29"/>
      <c r="J1265" s="29"/>
      <c r="K1265" s="29"/>
      <c r="L1265" s="29"/>
      <c r="M1265" s="29"/>
    </row>
    <row r="1266" spans="1:13" s="23" customFormat="1" x14ac:dyDescent="0.3">
      <c r="A1266" s="27"/>
      <c r="B1266" s="27"/>
      <c r="C1266" s="31"/>
      <c r="D1266" s="31"/>
      <c r="E1266" s="30"/>
      <c r="F1266" s="29"/>
      <c r="G1266" s="29"/>
      <c r="H1266" s="28"/>
      <c r="I1266" s="29"/>
      <c r="J1266" s="29"/>
      <c r="K1266" s="29"/>
      <c r="L1266" s="29"/>
      <c r="M1266" s="29"/>
    </row>
    <row r="1267" spans="1:13" s="23" customFormat="1" x14ac:dyDescent="0.3">
      <c r="A1267" s="27"/>
      <c r="B1267" s="27"/>
      <c r="C1267" s="31"/>
      <c r="D1267" s="31"/>
      <c r="E1267" s="30"/>
      <c r="F1267" s="29"/>
      <c r="G1267" s="29"/>
      <c r="H1267" s="28"/>
      <c r="I1267" s="29"/>
      <c r="J1267" s="29"/>
      <c r="K1267" s="29"/>
      <c r="L1267" s="29"/>
      <c r="M1267" s="29"/>
    </row>
    <row r="1268" spans="1:13" s="23" customFormat="1" x14ac:dyDescent="0.3">
      <c r="A1268" s="27"/>
      <c r="B1268" s="27"/>
      <c r="C1268" s="31"/>
      <c r="D1268" s="31"/>
      <c r="E1268" s="30"/>
      <c r="F1268" s="29"/>
      <c r="G1268" s="29"/>
      <c r="H1268" s="28"/>
      <c r="I1268" s="29"/>
      <c r="J1268" s="29"/>
      <c r="K1268" s="29"/>
      <c r="L1268" s="29"/>
      <c r="M1268" s="29"/>
    </row>
    <row r="1269" spans="1:13" s="23" customFormat="1" x14ac:dyDescent="0.3">
      <c r="A1269" s="27"/>
      <c r="B1269" s="27"/>
      <c r="C1269" s="31"/>
      <c r="D1269" s="31"/>
      <c r="E1269" s="30"/>
      <c r="F1269" s="29"/>
      <c r="G1269" s="29"/>
      <c r="H1269" s="28"/>
      <c r="I1269" s="29"/>
      <c r="J1269" s="29"/>
      <c r="K1269" s="29"/>
      <c r="L1269" s="29"/>
      <c r="M1269" s="29"/>
    </row>
    <row r="1270" spans="1:13" s="23" customFormat="1" x14ac:dyDescent="0.3">
      <c r="A1270" s="27"/>
      <c r="B1270" s="27"/>
      <c r="C1270" s="31"/>
      <c r="D1270" s="31"/>
      <c r="E1270" s="30"/>
      <c r="F1270" s="29"/>
      <c r="G1270" s="29"/>
      <c r="H1270" s="28"/>
      <c r="I1270" s="29"/>
      <c r="J1270" s="29"/>
      <c r="K1270" s="29"/>
      <c r="L1270" s="29"/>
      <c r="M1270" s="29"/>
    </row>
    <row r="1271" spans="1:13" s="23" customFormat="1" x14ac:dyDescent="0.3">
      <c r="A1271" s="27"/>
      <c r="B1271" s="27"/>
      <c r="C1271" s="31"/>
      <c r="D1271" s="31"/>
      <c r="E1271" s="30"/>
      <c r="F1271" s="29"/>
      <c r="G1271" s="29"/>
      <c r="H1271" s="28"/>
      <c r="I1271" s="29"/>
      <c r="J1271" s="29"/>
      <c r="K1271" s="29"/>
      <c r="L1271" s="29"/>
      <c r="M1271" s="29"/>
    </row>
    <row r="1272" spans="1:13" s="23" customFormat="1" x14ac:dyDescent="0.3">
      <c r="A1272" s="27"/>
      <c r="B1272" s="27"/>
      <c r="C1272" s="31"/>
      <c r="D1272" s="31"/>
      <c r="E1272" s="30"/>
      <c r="F1272" s="29"/>
      <c r="G1272" s="29"/>
      <c r="H1272" s="28"/>
      <c r="I1272" s="29"/>
      <c r="J1272" s="29"/>
      <c r="K1272" s="29"/>
      <c r="L1272" s="29"/>
      <c r="M1272" s="29"/>
    </row>
    <row r="1273" spans="1:13" s="23" customFormat="1" x14ac:dyDescent="0.3">
      <c r="A1273" s="27"/>
      <c r="B1273" s="27"/>
      <c r="C1273" s="31"/>
      <c r="D1273" s="31"/>
      <c r="E1273" s="30"/>
      <c r="F1273" s="29"/>
      <c r="G1273" s="29"/>
      <c r="H1273" s="28"/>
      <c r="I1273" s="29"/>
      <c r="J1273" s="29"/>
      <c r="K1273" s="29"/>
      <c r="L1273" s="29"/>
      <c r="M1273" s="29"/>
    </row>
    <row r="1274" spans="1:13" s="23" customFormat="1" x14ac:dyDescent="0.3">
      <c r="A1274" s="27"/>
      <c r="B1274" s="27"/>
      <c r="C1274" s="31"/>
      <c r="D1274" s="31"/>
      <c r="E1274" s="30"/>
      <c r="F1274" s="29"/>
      <c r="G1274" s="29"/>
      <c r="H1274" s="28"/>
      <c r="I1274" s="29"/>
      <c r="J1274" s="29"/>
      <c r="K1274" s="29"/>
      <c r="L1274" s="29"/>
      <c r="M1274" s="29"/>
    </row>
    <row r="1275" spans="1:13" s="23" customFormat="1" x14ac:dyDescent="0.3">
      <c r="A1275" s="27"/>
      <c r="B1275" s="27"/>
      <c r="C1275" s="31"/>
      <c r="D1275" s="31"/>
      <c r="E1275" s="30"/>
      <c r="F1275" s="29"/>
      <c r="G1275" s="29"/>
      <c r="H1275" s="28"/>
      <c r="I1275" s="29"/>
      <c r="J1275" s="29"/>
      <c r="K1275" s="29"/>
      <c r="L1275" s="29"/>
      <c r="M1275" s="29"/>
    </row>
    <row r="1276" spans="1:13" s="23" customFormat="1" x14ac:dyDescent="0.3">
      <c r="A1276" s="27"/>
      <c r="B1276" s="27"/>
      <c r="C1276" s="31"/>
      <c r="D1276" s="31"/>
      <c r="E1276" s="30"/>
      <c r="F1276" s="29"/>
      <c r="G1276" s="29"/>
      <c r="H1276" s="28"/>
      <c r="I1276" s="29"/>
      <c r="J1276" s="29"/>
      <c r="K1276" s="29"/>
      <c r="L1276" s="29"/>
      <c r="M1276" s="29"/>
    </row>
    <row r="1277" spans="1:13" s="23" customFormat="1" x14ac:dyDescent="0.3">
      <c r="A1277" s="27"/>
      <c r="B1277" s="27"/>
      <c r="C1277" s="31"/>
      <c r="D1277" s="31"/>
      <c r="E1277" s="30"/>
      <c r="F1277" s="29"/>
      <c r="G1277" s="29"/>
      <c r="H1277" s="28"/>
      <c r="I1277" s="29"/>
      <c r="J1277" s="29"/>
      <c r="K1277" s="29"/>
      <c r="L1277" s="29"/>
      <c r="M1277" s="29"/>
    </row>
    <row r="1278" spans="1:13" s="23" customFormat="1" x14ac:dyDescent="0.3">
      <c r="A1278" s="27"/>
      <c r="B1278" s="27"/>
      <c r="C1278" s="31"/>
      <c r="D1278" s="31"/>
      <c r="E1278" s="30"/>
      <c r="F1278" s="29"/>
      <c r="G1278" s="29"/>
      <c r="H1278" s="28"/>
      <c r="I1278" s="29"/>
      <c r="J1278" s="29"/>
      <c r="K1278" s="29"/>
      <c r="L1278" s="29"/>
      <c r="M1278" s="29"/>
    </row>
    <row r="1279" spans="1:13" s="23" customFormat="1" x14ac:dyDescent="0.3">
      <c r="A1279" s="27"/>
      <c r="B1279" s="27"/>
      <c r="C1279" s="31"/>
      <c r="D1279" s="31"/>
      <c r="E1279" s="30"/>
      <c r="F1279" s="29"/>
      <c r="G1279" s="29"/>
      <c r="H1279" s="28"/>
      <c r="I1279" s="29"/>
      <c r="J1279" s="29"/>
      <c r="K1279" s="29"/>
      <c r="L1279" s="29"/>
      <c r="M1279" s="29"/>
    </row>
    <row r="1280" spans="1:13" s="23" customFormat="1" x14ac:dyDescent="0.3">
      <c r="A1280" s="27"/>
      <c r="B1280" s="27"/>
      <c r="C1280" s="31"/>
      <c r="D1280" s="31"/>
      <c r="E1280" s="30"/>
      <c r="F1280" s="29"/>
      <c r="G1280" s="29"/>
      <c r="H1280" s="28"/>
      <c r="I1280" s="29"/>
      <c r="J1280" s="29"/>
      <c r="K1280" s="29"/>
      <c r="L1280" s="29"/>
      <c r="M1280" s="29"/>
    </row>
  </sheetData>
  <mergeCells count="35">
    <mergeCell ref="B29:B30"/>
    <mergeCell ref="C29:C30"/>
    <mergeCell ref="D29:D30"/>
    <mergeCell ref="C49:C50"/>
    <mergeCell ref="B53:O53"/>
    <mergeCell ref="B54:O54"/>
    <mergeCell ref="B38:B40"/>
    <mergeCell ref="C39:C40"/>
    <mergeCell ref="B47:B48"/>
    <mergeCell ref="B17:B18"/>
    <mergeCell ref="B20:B21"/>
    <mergeCell ref="B22:B23"/>
    <mergeCell ref="B24:B25"/>
    <mergeCell ref="C24:C25"/>
    <mergeCell ref="E28:I28"/>
    <mergeCell ref="B62:P62"/>
    <mergeCell ref="B58:O58"/>
    <mergeCell ref="B56:O56"/>
    <mergeCell ref="B42:B43"/>
    <mergeCell ref="B45:B46"/>
    <mergeCell ref="B49:B50"/>
    <mergeCell ref="B59:G59"/>
    <mergeCell ref="B60:G60"/>
    <mergeCell ref="B61:P61"/>
    <mergeCell ref="B55:O55"/>
    <mergeCell ref="E3:O3"/>
    <mergeCell ref="B4:B5"/>
    <mergeCell ref="C4:C5"/>
    <mergeCell ref="D4:D5"/>
    <mergeCell ref="B32:B35"/>
    <mergeCell ref="B36:B37"/>
    <mergeCell ref="B7:B10"/>
    <mergeCell ref="B11:B12"/>
    <mergeCell ref="B13:B15"/>
    <mergeCell ref="C14:C15"/>
  </mergeCells>
  <phoneticPr fontId="9"/>
  <pageMargins left="0.78740157480314965" right="0.78740157480314965" top="0.98425196850393704" bottom="0.98425196850393704" header="0.51181102362204722" footer="0.51181102362204722"/>
  <pageSetup paperSize="9" scale="52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F0ADE-00A0-4E53-94D4-99A193505272}">
  <dimension ref="A1:AO443"/>
  <sheetViews>
    <sheetView topLeftCell="B164" zoomScale="70" zoomScaleNormal="70" zoomScaleSheetLayoutView="100" workbookViewId="0">
      <selection activeCell="B35" sqref="B35:O35"/>
    </sheetView>
  </sheetViews>
  <sheetFormatPr defaultColWidth="10.296875" defaultRowHeight="14" x14ac:dyDescent="0.3"/>
  <cols>
    <col min="1" max="21" width="10.296875" style="37"/>
    <col min="22" max="22" width="2.69921875" style="37" customWidth="1"/>
    <col min="23" max="23" width="10.296875" style="37" customWidth="1"/>
    <col min="24" max="24" width="10.296875" style="71" customWidth="1"/>
    <col min="25" max="25" width="10.296875" style="72" customWidth="1"/>
    <col min="26" max="26" width="10.296875" style="38" customWidth="1"/>
    <col min="27" max="34" width="10.296875" style="72" customWidth="1"/>
    <col min="35" max="35" width="3" style="37" customWidth="1"/>
    <col min="36" max="36" width="13.3984375" style="39" bestFit="1" customWidth="1"/>
    <col min="37" max="38" width="10.296875" style="38" customWidth="1"/>
    <col min="39" max="40" width="10.296875" style="39" customWidth="1"/>
    <col min="42" max="16384" width="10.296875" style="37"/>
  </cols>
  <sheetData>
    <row r="1" spans="1:40" customFormat="1" ht="15" customHeight="1" x14ac:dyDescent="0.3">
      <c r="W1" s="981"/>
      <c r="X1" s="981"/>
      <c r="Y1" s="981"/>
      <c r="Z1" s="981"/>
      <c r="AA1" s="981"/>
      <c r="AB1" s="981"/>
      <c r="AC1" s="45"/>
      <c r="AD1" s="45"/>
      <c r="AE1" s="45"/>
      <c r="AF1" s="45"/>
      <c r="AG1" s="45"/>
      <c r="AH1" s="45"/>
      <c r="AI1" s="53"/>
      <c r="AJ1" s="47"/>
      <c r="AK1" s="46"/>
      <c r="AL1" s="46"/>
      <c r="AM1" s="47"/>
      <c r="AN1" s="47"/>
    </row>
    <row r="2" spans="1:40" customFormat="1" ht="15" customHeight="1" thickBot="1" x14ac:dyDescent="0.35">
      <c r="A2" s="301" t="s">
        <v>338</v>
      </c>
      <c r="W2" s="40" t="s">
        <v>413</v>
      </c>
      <c r="X2" s="34"/>
      <c r="Y2" s="35"/>
      <c r="Z2" s="36"/>
      <c r="AA2" s="35"/>
      <c r="AB2" s="35"/>
      <c r="AC2" s="35"/>
      <c r="AD2" s="35"/>
      <c r="AE2" s="35"/>
      <c r="AF2" s="35"/>
      <c r="AG2" s="35"/>
      <c r="AH2" s="35"/>
      <c r="AI2" s="37"/>
      <c r="AJ2" s="39"/>
      <c r="AK2" s="38"/>
      <c r="AL2" s="38"/>
      <c r="AM2" s="39"/>
      <c r="AN2" s="39"/>
    </row>
    <row r="3" spans="1:40" customFormat="1" ht="15" customHeight="1" x14ac:dyDescent="0.3">
      <c r="A3" s="301"/>
      <c r="W3" s="41"/>
      <c r="X3" s="982" t="s">
        <v>16</v>
      </c>
      <c r="Y3" s="982"/>
      <c r="Z3" s="982"/>
      <c r="AA3" s="982"/>
      <c r="AB3" s="982"/>
      <c r="AC3" s="982"/>
      <c r="AD3" s="982"/>
      <c r="AE3" s="982"/>
      <c r="AF3" s="982"/>
      <c r="AG3" s="982"/>
      <c r="AH3" s="982"/>
      <c r="AI3" s="42"/>
      <c r="AJ3" s="982" t="s">
        <v>70</v>
      </c>
      <c r="AK3" s="982"/>
      <c r="AL3" s="982"/>
      <c r="AM3" s="982"/>
      <c r="AN3" s="982"/>
    </row>
    <row r="4" spans="1:40" customFormat="1" ht="15" customHeight="1" x14ac:dyDescent="0.45">
      <c r="W4" s="43"/>
      <c r="X4" s="44" t="s">
        <v>94</v>
      </c>
      <c r="Y4" s="45" t="s">
        <v>95</v>
      </c>
      <c r="Z4" s="46" t="s">
        <v>96</v>
      </c>
      <c r="AA4" s="45" t="s">
        <v>120</v>
      </c>
      <c r="AB4" s="45" t="s">
        <v>121</v>
      </c>
      <c r="AC4" s="45" t="s">
        <v>122</v>
      </c>
      <c r="AD4" s="45" t="s">
        <v>123</v>
      </c>
      <c r="AE4" s="45" t="s">
        <v>124</v>
      </c>
      <c r="AF4" s="45" t="s">
        <v>125</v>
      </c>
      <c r="AG4" s="45" t="s">
        <v>126</v>
      </c>
      <c r="AH4" s="45" t="s">
        <v>127</v>
      </c>
      <c r="AI4" s="43"/>
      <c r="AJ4" s="47" t="s">
        <v>25</v>
      </c>
      <c r="AK4" s="46" t="s">
        <v>128</v>
      </c>
      <c r="AL4" s="46" t="s">
        <v>129</v>
      </c>
      <c r="AM4" s="47" t="s">
        <v>90</v>
      </c>
      <c r="AN4" s="47" t="s">
        <v>26</v>
      </c>
    </row>
    <row r="5" spans="1:40" customFormat="1" ht="15" customHeight="1" x14ac:dyDescent="0.3">
      <c r="W5" s="48"/>
      <c r="X5" s="49"/>
      <c r="Y5" s="50" t="s">
        <v>114</v>
      </c>
      <c r="Z5" s="51" t="s">
        <v>115</v>
      </c>
      <c r="AA5" s="50" t="s">
        <v>116</v>
      </c>
      <c r="AB5" s="50" t="s">
        <v>116</v>
      </c>
      <c r="AC5" s="50" t="s">
        <v>116</v>
      </c>
      <c r="AD5" s="50" t="s">
        <v>116</v>
      </c>
      <c r="AE5" s="50" t="s">
        <v>116</v>
      </c>
      <c r="AF5" s="50" t="s">
        <v>116</v>
      </c>
      <c r="AG5" s="50" t="s">
        <v>116</v>
      </c>
      <c r="AH5" s="50" t="s">
        <v>116</v>
      </c>
      <c r="AI5" s="48"/>
      <c r="AJ5" s="52" t="s">
        <v>117</v>
      </c>
      <c r="AK5" s="51" t="s">
        <v>116</v>
      </c>
      <c r="AL5" s="51" t="s">
        <v>116</v>
      </c>
      <c r="AM5" s="52" t="s">
        <v>116</v>
      </c>
      <c r="AN5" s="52" t="s">
        <v>116</v>
      </c>
    </row>
    <row r="6" spans="1:40" customFormat="1" ht="15" customHeight="1" x14ac:dyDescent="0.3">
      <c r="W6" s="43">
        <v>2012</v>
      </c>
      <c r="X6" s="44">
        <v>6.4614287010127898</v>
      </c>
      <c r="Y6" s="45">
        <v>0.88175000000000003</v>
      </c>
      <c r="Z6" s="46">
        <v>3.6500000000000005E-2</v>
      </c>
      <c r="AA6" s="45">
        <v>8.0749999999999988E-2</v>
      </c>
      <c r="AB6" s="45">
        <v>6.4125000000000001E-2</v>
      </c>
      <c r="AC6" s="45">
        <v>1.6455</v>
      </c>
      <c r="AD6" s="45">
        <v>3.6000000000000004E-2</v>
      </c>
      <c r="AE6" s="45">
        <v>0.94299999999999995</v>
      </c>
      <c r="AF6" s="45">
        <v>0.13450000000000001</v>
      </c>
      <c r="AG6" s="45">
        <v>0.27100000000000002</v>
      </c>
      <c r="AH6" s="45">
        <v>0.16099999999999998</v>
      </c>
      <c r="AI6" s="53"/>
      <c r="AJ6" s="47">
        <v>0.71500000000000008</v>
      </c>
      <c r="AK6" s="46" t="s">
        <v>9</v>
      </c>
      <c r="AL6" s="46" t="s">
        <v>9</v>
      </c>
      <c r="AM6" s="46" t="s">
        <v>9</v>
      </c>
      <c r="AN6" s="47" t="s">
        <v>9</v>
      </c>
    </row>
    <row r="7" spans="1:40" customFormat="1" ht="15" customHeight="1" x14ac:dyDescent="0.3">
      <c r="W7" s="43">
        <v>2013</v>
      </c>
      <c r="X7" s="44">
        <v>5.7403887067310251</v>
      </c>
      <c r="Y7" s="45">
        <v>0.92591666666666661</v>
      </c>
      <c r="Z7" s="46">
        <v>3.3583333333333326E-2</v>
      </c>
      <c r="AA7" s="45">
        <v>5.4166666666666662E-2</v>
      </c>
      <c r="AB7" s="45">
        <v>0.27866666666666667</v>
      </c>
      <c r="AC7" s="45">
        <v>1.3936666666666668</v>
      </c>
      <c r="AD7" s="45">
        <v>2.0916666666666667E-2</v>
      </c>
      <c r="AE7" s="45">
        <v>0.94450000000000001</v>
      </c>
      <c r="AF7" s="45">
        <v>0.11841666666666667</v>
      </c>
      <c r="AG7" s="45">
        <v>0.2850833333333333</v>
      </c>
      <c r="AH7" s="45">
        <v>0.13133333333333336</v>
      </c>
      <c r="AI7" s="53"/>
      <c r="AJ7" s="47">
        <v>0.745</v>
      </c>
      <c r="AK7" s="46" t="s">
        <v>9</v>
      </c>
      <c r="AL7" s="46" t="s">
        <v>9</v>
      </c>
      <c r="AM7" s="46" t="s">
        <v>9</v>
      </c>
      <c r="AN7" s="47" t="s">
        <v>9</v>
      </c>
    </row>
    <row r="8" spans="1:40" customFormat="1" ht="15" customHeight="1" x14ac:dyDescent="0.3">
      <c r="W8" s="43">
        <v>2014</v>
      </c>
      <c r="X8" s="44">
        <v>5.8430412971668506</v>
      </c>
      <c r="Y8" s="45">
        <v>0.95791666666666653</v>
      </c>
      <c r="Z8" s="46">
        <v>3.5166666666666666E-2</v>
      </c>
      <c r="AA8" s="45">
        <v>6.1758333333333332E-2</v>
      </c>
      <c r="AB8" s="45">
        <v>0.60333333333333328</v>
      </c>
      <c r="AC8" s="45">
        <v>1.3794166666666665</v>
      </c>
      <c r="AD8" s="45">
        <v>0.12158333333333335</v>
      </c>
      <c r="AE8" s="45">
        <v>1.0274166666666669</v>
      </c>
      <c r="AF8" s="45">
        <v>0.30858333333333332</v>
      </c>
      <c r="AG8" s="45">
        <v>0.25641666666666668</v>
      </c>
      <c r="AH8" s="45">
        <v>0.11700000000000001</v>
      </c>
      <c r="AI8" s="53"/>
      <c r="AJ8" s="47">
        <v>0.70750000000000002</v>
      </c>
      <c r="AK8" s="46" t="s">
        <v>9</v>
      </c>
      <c r="AL8" s="46" t="s">
        <v>9</v>
      </c>
      <c r="AM8" s="46" t="s">
        <v>9</v>
      </c>
      <c r="AN8" s="47" t="s">
        <v>9</v>
      </c>
    </row>
    <row r="9" spans="1:40" ht="15" customHeight="1" x14ac:dyDescent="0.3">
      <c r="W9" s="43">
        <v>2015</v>
      </c>
      <c r="X9" s="44">
        <v>5.8129524191169422</v>
      </c>
      <c r="Y9" s="45">
        <v>0.98250000000000004</v>
      </c>
      <c r="Z9" s="46">
        <v>4.0000000000000008E-2</v>
      </c>
      <c r="AA9" s="45">
        <v>8.9499999999999996E-2</v>
      </c>
      <c r="AB9" s="45">
        <v>0.21700000000000003</v>
      </c>
      <c r="AC9" s="45">
        <v>1.1655</v>
      </c>
      <c r="AD9" s="45">
        <v>7.1249999999999994E-2</v>
      </c>
      <c r="AE9" s="45">
        <v>0.80300000000000005</v>
      </c>
      <c r="AF9" s="45">
        <v>0.19400000000000001</v>
      </c>
      <c r="AG9" s="45">
        <v>0.372</v>
      </c>
      <c r="AH9" s="45">
        <v>0.2195</v>
      </c>
      <c r="AI9" s="53"/>
      <c r="AJ9" s="47">
        <v>0.77750000000000008</v>
      </c>
      <c r="AK9" s="46" t="s">
        <v>9</v>
      </c>
      <c r="AL9" s="46" t="s">
        <v>9</v>
      </c>
      <c r="AM9" s="46" t="s">
        <v>9</v>
      </c>
      <c r="AN9" s="47" t="s">
        <v>9</v>
      </c>
    </row>
    <row r="10" spans="1:40" ht="15" customHeight="1" x14ac:dyDescent="0.3">
      <c r="W10" s="43">
        <v>2016</v>
      </c>
      <c r="X10" s="44">
        <v>5.9499488315950213</v>
      </c>
      <c r="Y10" s="45">
        <v>0.91599999999999993</v>
      </c>
      <c r="Z10" s="46">
        <v>2.7500000000000004E-2</v>
      </c>
      <c r="AA10" s="45">
        <v>0.10450000000000001</v>
      </c>
      <c r="AB10" s="45">
        <v>0.30449999999999999</v>
      </c>
      <c r="AC10" s="45">
        <v>1.0994999999999999</v>
      </c>
      <c r="AD10" s="45">
        <v>8.950000000000001E-2</v>
      </c>
      <c r="AE10" s="45">
        <v>0.91100000000000003</v>
      </c>
      <c r="AF10" s="45">
        <v>0.14000000000000001</v>
      </c>
      <c r="AG10" s="45">
        <v>0.26900000000000002</v>
      </c>
      <c r="AH10" s="45">
        <v>0.13400000000000001</v>
      </c>
      <c r="AI10" s="53"/>
      <c r="AJ10" s="47">
        <v>0.71399999999999997</v>
      </c>
      <c r="AK10" s="46" t="s">
        <v>9</v>
      </c>
      <c r="AL10" s="46" t="s">
        <v>9</v>
      </c>
      <c r="AM10" s="46" t="s">
        <v>9</v>
      </c>
      <c r="AN10" s="47" t="s">
        <v>9</v>
      </c>
    </row>
    <row r="11" spans="1:40" ht="15" customHeight="1" thickBot="1" x14ac:dyDescent="0.35">
      <c r="W11" s="54">
        <v>2017</v>
      </c>
      <c r="X11" s="55">
        <v>6.0441657201231012</v>
      </c>
      <c r="Y11" s="56">
        <v>0.97200000000000009</v>
      </c>
      <c r="Z11" s="57">
        <v>3.3750000000000002E-2</v>
      </c>
      <c r="AA11" s="56">
        <v>6.9000000000000006E-2</v>
      </c>
      <c r="AB11" s="56">
        <v>5.9749999999999998E-2</v>
      </c>
      <c r="AC11" s="56">
        <v>1.1187499999999999</v>
      </c>
      <c r="AD11" s="56">
        <v>1.2500000000000001E-2</v>
      </c>
      <c r="AE11" s="56">
        <v>0.66799999999999993</v>
      </c>
      <c r="AF11" s="56">
        <v>8.4749999999999992E-2</v>
      </c>
      <c r="AG11" s="56">
        <v>0.16575000000000001</v>
      </c>
      <c r="AH11" s="56">
        <v>9.0999999999999998E-2</v>
      </c>
      <c r="AI11" s="66"/>
      <c r="AJ11" s="58">
        <v>0.78</v>
      </c>
      <c r="AK11" s="57" t="s">
        <v>9</v>
      </c>
      <c r="AL11" s="57" t="s">
        <v>9</v>
      </c>
      <c r="AM11" s="57" t="s">
        <v>9</v>
      </c>
      <c r="AN11" s="58" t="s">
        <v>9</v>
      </c>
    </row>
    <row r="12" spans="1:40" ht="15" customHeight="1" x14ac:dyDescent="0.3">
      <c r="W12" s="33"/>
      <c r="X12" s="34"/>
      <c r="Y12" s="35"/>
      <c r="Z12" s="36"/>
      <c r="AA12" s="35"/>
      <c r="AB12" s="35"/>
      <c r="AC12" s="35"/>
      <c r="AD12" s="35"/>
      <c r="AE12" s="35"/>
      <c r="AF12" s="35"/>
      <c r="AG12" s="35"/>
      <c r="AH12" s="35"/>
    </row>
    <row r="13" spans="1:40" ht="15" customHeight="1" thickBot="1" x14ac:dyDescent="0.35">
      <c r="W13" s="40" t="s">
        <v>414</v>
      </c>
      <c r="X13" s="34"/>
      <c r="Y13" s="35"/>
      <c r="Z13" s="36"/>
      <c r="AA13" s="35"/>
      <c r="AB13" s="35"/>
      <c r="AC13" s="35"/>
      <c r="AD13" s="35"/>
      <c r="AE13" s="35"/>
      <c r="AF13" s="35"/>
      <c r="AG13" s="35"/>
      <c r="AH13" s="35"/>
    </row>
    <row r="14" spans="1:40" ht="15" customHeight="1" x14ac:dyDescent="0.3">
      <c r="W14" s="41"/>
      <c r="X14" s="982" t="s">
        <v>16</v>
      </c>
      <c r="Y14" s="982"/>
      <c r="Z14" s="982"/>
      <c r="AA14" s="982"/>
      <c r="AB14" s="982"/>
      <c r="AC14" s="982"/>
      <c r="AD14" s="982"/>
      <c r="AE14" s="982"/>
      <c r="AF14" s="982"/>
      <c r="AG14" s="982"/>
      <c r="AH14" s="982"/>
      <c r="AI14" s="42"/>
      <c r="AJ14" s="982" t="s">
        <v>70</v>
      </c>
      <c r="AK14" s="982"/>
      <c r="AL14" s="982"/>
      <c r="AM14" s="982"/>
      <c r="AN14" s="982"/>
    </row>
    <row r="15" spans="1:40" ht="15" customHeight="1" x14ac:dyDescent="0.45">
      <c r="W15" s="43"/>
      <c r="X15" s="44" t="s">
        <v>94</v>
      </c>
      <c r="Y15" s="45" t="s">
        <v>95</v>
      </c>
      <c r="Z15" s="46" t="s">
        <v>96</v>
      </c>
      <c r="AA15" s="45" t="s">
        <v>120</v>
      </c>
      <c r="AB15" s="45" t="s">
        <v>121</v>
      </c>
      <c r="AC15" s="45" t="s">
        <v>122</v>
      </c>
      <c r="AD15" s="45" t="s">
        <v>123</v>
      </c>
      <c r="AE15" s="45" t="s">
        <v>124</v>
      </c>
      <c r="AF15" s="45" t="s">
        <v>125</v>
      </c>
      <c r="AG15" s="45" t="s">
        <v>126</v>
      </c>
      <c r="AH15" s="45" t="s">
        <v>127</v>
      </c>
      <c r="AI15" s="43"/>
      <c r="AJ15" s="47" t="s">
        <v>25</v>
      </c>
      <c r="AK15" s="46" t="s">
        <v>128</v>
      </c>
      <c r="AL15" s="46" t="s">
        <v>129</v>
      </c>
      <c r="AM15" s="47" t="s">
        <v>90</v>
      </c>
      <c r="AN15" s="47" t="s">
        <v>26</v>
      </c>
    </row>
    <row r="16" spans="1:40" ht="15" customHeight="1" x14ac:dyDescent="0.3">
      <c r="W16" s="48"/>
      <c r="X16" s="49"/>
      <c r="Y16" s="50" t="s">
        <v>114</v>
      </c>
      <c r="Z16" s="51" t="s">
        <v>115</v>
      </c>
      <c r="AA16" s="50" t="s">
        <v>116</v>
      </c>
      <c r="AB16" s="50" t="s">
        <v>116</v>
      </c>
      <c r="AC16" s="50" t="s">
        <v>116</v>
      </c>
      <c r="AD16" s="50" t="s">
        <v>116</v>
      </c>
      <c r="AE16" s="50" t="s">
        <v>116</v>
      </c>
      <c r="AF16" s="50" t="s">
        <v>116</v>
      </c>
      <c r="AG16" s="50" t="s">
        <v>116</v>
      </c>
      <c r="AH16" s="50" t="s">
        <v>116</v>
      </c>
      <c r="AI16" s="48"/>
      <c r="AJ16" s="52" t="s">
        <v>117</v>
      </c>
      <c r="AK16" s="51" t="s">
        <v>116</v>
      </c>
      <c r="AL16" s="51" t="s">
        <v>116</v>
      </c>
      <c r="AM16" s="52" t="s">
        <v>116</v>
      </c>
      <c r="AN16" s="52" t="s">
        <v>116</v>
      </c>
    </row>
    <row r="17" spans="1:40" ht="15" customHeight="1" x14ac:dyDescent="0.3">
      <c r="W17" s="43">
        <v>2001</v>
      </c>
      <c r="X17" s="44">
        <v>7.4962158093157534</v>
      </c>
      <c r="Y17" s="45">
        <v>9.0474999999999994</v>
      </c>
      <c r="Z17" s="46" t="s">
        <v>118</v>
      </c>
      <c r="AA17" s="47">
        <v>26.05</v>
      </c>
      <c r="AB17" s="45">
        <v>7.6749999999999998</v>
      </c>
      <c r="AC17" s="45">
        <v>2.5750000000000002</v>
      </c>
      <c r="AD17" s="45">
        <v>0.65</v>
      </c>
      <c r="AE17" s="45">
        <v>1.7749999999999999</v>
      </c>
      <c r="AF17" s="45">
        <v>1.575</v>
      </c>
      <c r="AG17" s="45">
        <v>6.625</v>
      </c>
      <c r="AH17" s="45">
        <v>2.625</v>
      </c>
      <c r="AI17" s="53"/>
      <c r="AJ17" s="47" t="s">
        <v>118</v>
      </c>
      <c r="AK17" s="46" t="s">
        <v>118</v>
      </c>
      <c r="AL17" s="46" t="s">
        <v>118</v>
      </c>
      <c r="AM17" s="47" t="s">
        <v>118</v>
      </c>
      <c r="AN17" s="47" t="s">
        <v>118</v>
      </c>
    </row>
    <row r="18" spans="1:40" ht="15" customHeight="1" x14ac:dyDescent="0.3">
      <c r="W18" s="43">
        <v>2002</v>
      </c>
      <c r="X18" s="44">
        <v>6.1193817645973541</v>
      </c>
      <c r="Y18" s="45">
        <v>9.5175000000000001</v>
      </c>
      <c r="Z18" s="46" t="s">
        <v>118</v>
      </c>
      <c r="AA18" s="47">
        <v>26.355</v>
      </c>
      <c r="AB18" s="45">
        <v>7.9874999999999998</v>
      </c>
      <c r="AC18" s="45">
        <v>2.5299999999999998</v>
      </c>
      <c r="AD18" s="45">
        <v>8.6999999999999994E-2</v>
      </c>
      <c r="AE18" s="45">
        <v>2.5</v>
      </c>
      <c r="AF18" s="45">
        <v>1.7875000000000001</v>
      </c>
      <c r="AG18" s="45">
        <v>9.0749999999999993</v>
      </c>
      <c r="AH18" s="45">
        <v>3.2825000000000002</v>
      </c>
      <c r="AI18" s="53"/>
      <c r="AJ18" s="47" t="s">
        <v>118</v>
      </c>
      <c r="AK18" s="46" t="s">
        <v>118</v>
      </c>
      <c r="AL18" s="46" t="s">
        <v>118</v>
      </c>
      <c r="AM18" s="47" t="s">
        <v>118</v>
      </c>
      <c r="AN18" s="47" t="s">
        <v>118</v>
      </c>
    </row>
    <row r="19" spans="1:40" ht="15" customHeight="1" x14ac:dyDescent="0.3">
      <c r="W19" s="43">
        <v>2003</v>
      </c>
      <c r="X19" s="44">
        <v>6.5535403586574912</v>
      </c>
      <c r="Y19" s="45">
        <v>9.7899999999999991</v>
      </c>
      <c r="Z19" s="46">
        <v>0.21</v>
      </c>
      <c r="AA19" s="47">
        <v>23.2075</v>
      </c>
      <c r="AB19" s="45">
        <v>5.1574999999999998</v>
      </c>
      <c r="AC19" s="45">
        <v>2.68</v>
      </c>
      <c r="AD19" s="45">
        <v>0.21</v>
      </c>
      <c r="AE19" s="45">
        <v>2.6025</v>
      </c>
      <c r="AF19" s="45">
        <v>1.7175</v>
      </c>
      <c r="AG19" s="45">
        <v>9.0274999999999999</v>
      </c>
      <c r="AH19" s="45">
        <v>3.2949999999999999</v>
      </c>
      <c r="AI19" s="53"/>
      <c r="AJ19" s="47">
        <v>0.89500000000000002</v>
      </c>
      <c r="AK19" s="46" t="s">
        <v>118</v>
      </c>
      <c r="AL19" s="46" t="s">
        <v>118</v>
      </c>
      <c r="AM19" s="47" t="s">
        <v>118</v>
      </c>
      <c r="AN19" s="47" t="s">
        <v>118</v>
      </c>
    </row>
    <row r="20" spans="1:40" ht="15" customHeight="1" x14ac:dyDescent="0.3">
      <c r="A20" s="301" t="s">
        <v>365</v>
      </c>
      <c r="W20" s="43">
        <v>2004</v>
      </c>
      <c r="X20" s="44">
        <v>6.3388696396602073</v>
      </c>
      <c r="Y20" s="45">
        <v>9.61</v>
      </c>
      <c r="Z20" s="46">
        <v>7.5249999999999997E-2</v>
      </c>
      <c r="AA20" s="47">
        <v>25.72</v>
      </c>
      <c r="AB20" s="45">
        <v>7.9424999999999999</v>
      </c>
      <c r="AC20" s="45">
        <v>1.7350000000000001</v>
      </c>
      <c r="AD20" s="45">
        <v>0.29749999999999999</v>
      </c>
      <c r="AE20" s="45">
        <v>1.9775</v>
      </c>
      <c r="AF20" s="45">
        <v>1.6475</v>
      </c>
      <c r="AG20" s="45">
        <v>9.6624999999999996</v>
      </c>
      <c r="AH20" s="45">
        <v>2.7075</v>
      </c>
      <c r="AI20" s="53"/>
      <c r="AJ20" s="47">
        <v>2.6425000000000001</v>
      </c>
      <c r="AK20" s="46" t="s">
        <v>118</v>
      </c>
      <c r="AL20" s="46" t="s">
        <v>118</v>
      </c>
      <c r="AM20" s="47" t="s">
        <v>118</v>
      </c>
      <c r="AN20" s="47">
        <v>7.6</v>
      </c>
    </row>
    <row r="21" spans="1:40" ht="15" customHeight="1" x14ac:dyDescent="0.3">
      <c r="A21" s="301"/>
      <c r="W21" s="43">
        <v>2005</v>
      </c>
      <c r="X21" s="44">
        <v>6.0374398085748284</v>
      </c>
      <c r="Y21" s="47">
        <v>10.210000000000001</v>
      </c>
      <c r="Z21" s="46">
        <v>7.2649999999999992E-2</v>
      </c>
      <c r="AA21" s="47">
        <v>28.12</v>
      </c>
      <c r="AB21" s="45">
        <v>8.16</v>
      </c>
      <c r="AC21" s="45">
        <v>2.6324999999999998</v>
      </c>
      <c r="AD21" s="45">
        <v>0.04</v>
      </c>
      <c r="AE21" s="45">
        <v>2.6949999999999998</v>
      </c>
      <c r="AF21" s="45">
        <v>1.8247499999999999</v>
      </c>
      <c r="AG21" s="45">
        <v>9.3625000000000007</v>
      </c>
      <c r="AH21" s="45">
        <v>3.22</v>
      </c>
      <c r="AI21" s="53"/>
      <c r="AJ21" s="47">
        <v>3.74</v>
      </c>
      <c r="AK21" s="46" t="s">
        <v>119</v>
      </c>
      <c r="AL21" s="46" t="s">
        <v>119</v>
      </c>
      <c r="AM21" s="47" t="s">
        <v>118</v>
      </c>
      <c r="AN21" s="47">
        <v>2.94</v>
      </c>
    </row>
    <row r="22" spans="1:40" ht="15" customHeight="1" x14ac:dyDescent="0.3">
      <c r="W22" s="43">
        <v>2006</v>
      </c>
      <c r="X22" s="44">
        <v>6.3558850142157963</v>
      </c>
      <c r="Y22" s="47">
        <v>11.92</v>
      </c>
      <c r="Z22" s="46">
        <v>0.11325</v>
      </c>
      <c r="AA22" s="47">
        <v>32.65</v>
      </c>
      <c r="AB22" s="45">
        <v>9.5299999999999994</v>
      </c>
      <c r="AC22" s="45">
        <v>3.0449999999999999</v>
      </c>
      <c r="AD22" s="45">
        <v>0.11</v>
      </c>
      <c r="AE22" s="45">
        <v>2.9624999999999999</v>
      </c>
      <c r="AF22" s="45">
        <v>2.2650000000000001</v>
      </c>
      <c r="AG22" s="47">
        <v>11.0525</v>
      </c>
      <c r="AH22" s="45">
        <v>3.8174999999999999</v>
      </c>
      <c r="AI22" s="53"/>
      <c r="AJ22" s="47">
        <v>4.9775</v>
      </c>
      <c r="AK22" s="46" t="s">
        <v>142</v>
      </c>
      <c r="AL22" s="46" t="s">
        <v>142</v>
      </c>
      <c r="AM22" s="47" t="s">
        <v>9</v>
      </c>
      <c r="AN22" s="47">
        <v>3.2</v>
      </c>
    </row>
    <row r="23" spans="1:40" customFormat="1" ht="15" customHeight="1" x14ac:dyDescent="0.3">
      <c r="W23" s="43">
        <v>2007</v>
      </c>
      <c r="X23" s="44">
        <v>6.2359176239746263</v>
      </c>
      <c r="Y23" s="47">
        <v>12.350000000000001</v>
      </c>
      <c r="Z23" s="46">
        <v>8.5749999999999993E-2</v>
      </c>
      <c r="AA23" s="47">
        <v>37.1875</v>
      </c>
      <c r="AB23" s="47">
        <v>10.210000000000001</v>
      </c>
      <c r="AC23" s="45">
        <v>3.1149999999999998</v>
      </c>
      <c r="AD23" s="45">
        <v>0.11666666666666665</v>
      </c>
      <c r="AE23" s="45">
        <v>2.8099999999999996</v>
      </c>
      <c r="AF23" s="45">
        <v>2.1799999999999997</v>
      </c>
      <c r="AG23" s="47">
        <v>11.237499999999999</v>
      </c>
      <c r="AH23" s="45">
        <v>3.8125</v>
      </c>
      <c r="AI23" s="53"/>
      <c r="AJ23" s="47">
        <v>3.0250000000000004</v>
      </c>
      <c r="AK23" s="46" t="s">
        <v>142</v>
      </c>
      <c r="AL23" s="46" t="s">
        <v>142</v>
      </c>
      <c r="AM23" s="47" t="s">
        <v>9</v>
      </c>
      <c r="AN23" s="47">
        <v>4.37</v>
      </c>
    </row>
    <row r="24" spans="1:40" customFormat="1" ht="15" customHeight="1" x14ac:dyDescent="0.3">
      <c r="W24" s="43">
        <v>2008</v>
      </c>
      <c r="X24" s="44">
        <v>5.4179094625146229</v>
      </c>
      <c r="Y24" s="47">
        <v>12.2</v>
      </c>
      <c r="Z24" s="46">
        <v>6.6333333333333341E-2</v>
      </c>
      <c r="AA24" s="47">
        <v>33.257499999999993</v>
      </c>
      <c r="AB24" s="47">
        <v>12.7775</v>
      </c>
      <c r="AC24" s="45">
        <v>2.7675000000000001</v>
      </c>
      <c r="AD24" s="45">
        <v>0.16</v>
      </c>
      <c r="AE24" s="45">
        <v>2.65</v>
      </c>
      <c r="AF24" s="45">
        <v>1.9749999999999999</v>
      </c>
      <c r="AG24" s="47">
        <v>11.334999999999999</v>
      </c>
      <c r="AH24" s="45">
        <v>3.7650000000000001</v>
      </c>
      <c r="AI24" s="53"/>
      <c r="AJ24" s="47">
        <v>3.74</v>
      </c>
      <c r="AK24" s="46" t="s">
        <v>142</v>
      </c>
      <c r="AL24" s="46" t="s">
        <v>142</v>
      </c>
      <c r="AM24" s="47" t="s">
        <v>9</v>
      </c>
      <c r="AN24" s="47">
        <v>2.9</v>
      </c>
    </row>
    <row r="25" spans="1:40" customFormat="1" ht="15" customHeight="1" x14ac:dyDescent="0.3">
      <c r="W25" s="43">
        <v>2009</v>
      </c>
      <c r="X25" s="44">
        <v>5.8357544660653184</v>
      </c>
      <c r="Y25" s="47">
        <v>11.175000000000001</v>
      </c>
      <c r="Z25" s="46">
        <v>4.8000000000000001E-2</v>
      </c>
      <c r="AA25" s="47">
        <v>29.272499999999997</v>
      </c>
      <c r="AB25" s="45">
        <v>8.2925000000000004</v>
      </c>
      <c r="AC25" s="45">
        <v>2.9449999999999998</v>
      </c>
      <c r="AD25" s="45">
        <v>0.23075000000000001</v>
      </c>
      <c r="AE25" s="45">
        <v>2.5925000000000002</v>
      </c>
      <c r="AF25" s="45">
        <v>1.9624999999999999</v>
      </c>
      <c r="AG25" s="47">
        <v>10.147500000000001</v>
      </c>
      <c r="AH25" s="45">
        <v>3.625</v>
      </c>
      <c r="AI25" s="43"/>
      <c r="AJ25" s="47">
        <v>2.2874999999999996</v>
      </c>
      <c r="AK25" s="46" t="s">
        <v>142</v>
      </c>
      <c r="AL25" s="46" t="s">
        <v>142</v>
      </c>
      <c r="AM25" s="47" t="s">
        <v>9</v>
      </c>
      <c r="AN25" s="47" t="s">
        <v>157</v>
      </c>
    </row>
    <row r="26" spans="1:40" customFormat="1" ht="15" customHeight="1" x14ac:dyDescent="0.3">
      <c r="W26" s="43">
        <v>2010</v>
      </c>
      <c r="X26" s="44">
        <v>5.7599514306717277</v>
      </c>
      <c r="Y26" s="47">
        <v>12.787500000000001</v>
      </c>
      <c r="Z26" s="46">
        <v>0.156975</v>
      </c>
      <c r="AA26" s="47">
        <v>34.547499999999999</v>
      </c>
      <c r="AB26" s="47">
        <v>10.62</v>
      </c>
      <c r="AC26" s="45">
        <v>3</v>
      </c>
      <c r="AD26" s="45">
        <v>0.14474999999999999</v>
      </c>
      <c r="AE26" s="45">
        <v>2.9000000000000004</v>
      </c>
      <c r="AF26" s="45">
        <v>2.0649999999999999</v>
      </c>
      <c r="AG26" s="47">
        <v>11.717500000000001</v>
      </c>
      <c r="AH26" s="45">
        <v>3.9824999999999999</v>
      </c>
      <c r="AI26" s="43"/>
      <c r="AJ26" s="47">
        <v>3.4375</v>
      </c>
      <c r="AK26" s="46" t="s">
        <v>142</v>
      </c>
      <c r="AL26" s="46" t="s">
        <v>142</v>
      </c>
      <c r="AM26" s="47" t="s">
        <v>9</v>
      </c>
      <c r="AN26" s="47" t="s">
        <v>157</v>
      </c>
    </row>
    <row r="27" spans="1:40" customFormat="1" ht="15" customHeight="1" x14ac:dyDescent="0.3">
      <c r="W27" s="43">
        <v>2011</v>
      </c>
      <c r="X27" s="44">
        <v>5.2474324553643275</v>
      </c>
      <c r="Y27" s="47">
        <v>14.166666666666666</v>
      </c>
      <c r="Z27" s="46">
        <v>6.3533333333333331E-2</v>
      </c>
      <c r="AA27" s="47">
        <v>39.629999999999995</v>
      </c>
      <c r="AB27" s="47">
        <v>15.153333333333334</v>
      </c>
      <c r="AC27" s="45">
        <v>3.7633333333333336</v>
      </c>
      <c r="AD27" s="45">
        <v>0.11699999999999999</v>
      </c>
      <c r="AE27" s="45">
        <v>2.7066666666666666</v>
      </c>
      <c r="AF27" s="45">
        <v>2.27</v>
      </c>
      <c r="AG27" s="47">
        <v>12.766666666666666</v>
      </c>
      <c r="AH27" s="45">
        <v>3.9</v>
      </c>
      <c r="AI27" s="43"/>
      <c r="AJ27" s="47">
        <v>4.5100000000000007</v>
      </c>
      <c r="AK27" s="46" t="s">
        <v>142</v>
      </c>
      <c r="AL27" s="46" t="s">
        <v>142</v>
      </c>
      <c r="AM27" s="47" t="s">
        <v>9</v>
      </c>
      <c r="AN27" s="47" t="s">
        <v>157</v>
      </c>
    </row>
    <row r="28" spans="1:40" customFormat="1" ht="15" customHeight="1" x14ac:dyDescent="0.3">
      <c r="W28" s="43">
        <v>2012</v>
      </c>
      <c r="X28" s="44">
        <v>5.4681924779720967</v>
      </c>
      <c r="Y28" s="47">
        <v>13.540000000000001</v>
      </c>
      <c r="Z28" s="46">
        <v>5.1749999999999997E-2</v>
      </c>
      <c r="AA28" s="47">
        <v>40.784999999999997</v>
      </c>
      <c r="AB28" s="277">
        <v>9.879999999999999</v>
      </c>
      <c r="AC28" s="45">
        <v>3.7124999999999999</v>
      </c>
      <c r="AD28" s="45">
        <v>0.13525000000000001</v>
      </c>
      <c r="AE28" s="45">
        <v>3.08</v>
      </c>
      <c r="AF28" s="45">
        <v>2.3824999999999998</v>
      </c>
      <c r="AG28" s="47">
        <v>12.7925</v>
      </c>
      <c r="AH28" s="45">
        <v>3.9750000000000001</v>
      </c>
      <c r="AI28" s="43"/>
      <c r="AJ28" s="47">
        <v>3.125</v>
      </c>
      <c r="AK28" s="46" t="s">
        <v>142</v>
      </c>
      <c r="AL28" s="46" t="s">
        <v>142</v>
      </c>
      <c r="AM28" s="47" t="s">
        <v>9</v>
      </c>
      <c r="AN28" s="47" t="s">
        <v>157</v>
      </c>
    </row>
    <row r="29" spans="1:40" customFormat="1" ht="15" customHeight="1" x14ac:dyDescent="0.3">
      <c r="W29" s="43">
        <v>2013</v>
      </c>
      <c r="X29" s="44">
        <v>6.0272322438319526</v>
      </c>
      <c r="Y29" s="277">
        <v>7.1225000000000005</v>
      </c>
      <c r="Z29" s="46">
        <v>8.2299999999999998E-2</v>
      </c>
      <c r="AA29" s="47">
        <v>20.74</v>
      </c>
      <c r="AB29" s="277">
        <v>3.9324999999999997</v>
      </c>
      <c r="AC29" s="45">
        <v>0.6825</v>
      </c>
      <c r="AD29" s="45">
        <v>0.11750000000000001</v>
      </c>
      <c r="AE29" s="45">
        <v>0.74999999999999989</v>
      </c>
      <c r="AF29" s="45">
        <v>0.76500000000000001</v>
      </c>
      <c r="AG29" s="277">
        <v>8.75</v>
      </c>
      <c r="AH29" s="45">
        <v>0.97750000000000004</v>
      </c>
      <c r="AI29" s="43"/>
      <c r="AJ29" s="47">
        <v>3.5375000000000001</v>
      </c>
      <c r="AK29" s="46" t="s">
        <v>142</v>
      </c>
      <c r="AL29" s="46" t="s">
        <v>142</v>
      </c>
      <c r="AM29" s="47" t="s">
        <v>9</v>
      </c>
      <c r="AN29" s="47" t="s">
        <v>157</v>
      </c>
    </row>
    <row r="30" spans="1:40" customFormat="1" ht="15" customHeight="1" x14ac:dyDescent="0.3">
      <c r="W30" s="43">
        <v>2014</v>
      </c>
      <c r="X30" s="44">
        <v>5.4069970860162835</v>
      </c>
      <c r="Y30" s="277">
        <v>12.385000000000002</v>
      </c>
      <c r="Z30" s="46">
        <v>4.0300000000000002E-2</v>
      </c>
      <c r="AA30" s="47">
        <v>34.934999999999995</v>
      </c>
      <c r="AB30" s="277">
        <v>14.297499999999999</v>
      </c>
      <c r="AC30" s="45">
        <v>2.6524999999999999</v>
      </c>
      <c r="AD30" s="45">
        <v>0.09</v>
      </c>
      <c r="AE30" s="45">
        <v>2.54</v>
      </c>
      <c r="AF30" s="45">
        <v>2.1375000000000002</v>
      </c>
      <c r="AG30" s="277">
        <v>11.834999999999999</v>
      </c>
      <c r="AH30" s="45">
        <v>3.7675000000000001</v>
      </c>
      <c r="AI30" s="43"/>
      <c r="AJ30" s="47">
        <v>6.27</v>
      </c>
      <c r="AK30" s="46" t="s">
        <v>142</v>
      </c>
      <c r="AL30" s="46" t="s">
        <v>142</v>
      </c>
      <c r="AM30" s="47" t="s">
        <v>9</v>
      </c>
      <c r="AN30" s="47" t="s">
        <v>9</v>
      </c>
    </row>
    <row r="31" spans="1:40" customFormat="1" ht="15" customHeight="1" x14ac:dyDescent="0.3">
      <c r="W31" s="43">
        <v>2015</v>
      </c>
      <c r="X31" s="44">
        <v>6.4779485067447737</v>
      </c>
      <c r="Y31" s="277">
        <v>11.35</v>
      </c>
      <c r="Z31" s="46">
        <v>0.14474999999999999</v>
      </c>
      <c r="AA31" s="47">
        <v>29.41</v>
      </c>
      <c r="AB31" s="277">
        <v>10.09</v>
      </c>
      <c r="AC31" s="45">
        <v>2.2425000000000002</v>
      </c>
      <c r="AD31" s="45">
        <v>0.24875</v>
      </c>
      <c r="AE31" s="45">
        <v>2.2450000000000001</v>
      </c>
      <c r="AF31" s="45">
        <v>2.0074999999999998</v>
      </c>
      <c r="AG31" s="277">
        <v>11.6175</v>
      </c>
      <c r="AH31" s="45">
        <v>3.4575</v>
      </c>
      <c r="AI31" s="43"/>
      <c r="AJ31" s="47">
        <v>0.8899999999999999</v>
      </c>
      <c r="AK31" s="46" t="s">
        <v>142</v>
      </c>
      <c r="AL31" s="46" t="s">
        <v>142</v>
      </c>
      <c r="AM31" s="47" t="s">
        <v>9</v>
      </c>
      <c r="AN31" s="47" t="s">
        <v>157</v>
      </c>
    </row>
    <row r="32" spans="1:40" customFormat="1" ht="15" customHeight="1" x14ac:dyDescent="0.3">
      <c r="W32" s="43">
        <v>2016</v>
      </c>
      <c r="X32" s="44">
        <v>6.4915363360072922</v>
      </c>
      <c r="Y32" s="277">
        <v>12.1675</v>
      </c>
      <c r="Z32" s="46">
        <v>0.26600000000000001</v>
      </c>
      <c r="AA32" s="47">
        <v>28.5975</v>
      </c>
      <c r="AB32" s="277">
        <v>11.72</v>
      </c>
      <c r="AC32" s="45">
        <v>2.9649999999999999</v>
      </c>
      <c r="AD32" s="45" t="s">
        <v>142</v>
      </c>
      <c r="AE32" s="45">
        <v>2.91</v>
      </c>
      <c r="AF32" s="45">
        <v>2.2949999999999999</v>
      </c>
      <c r="AG32" s="277">
        <v>12.657499999999999</v>
      </c>
      <c r="AH32" s="45">
        <v>3.5874999999999999</v>
      </c>
      <c r="AI32" s="43"/>
      <c r="AJ32" s="47">
        <v>2.4500000000000002</v>
      </c>
      <c r="AK32" s="46" t="s">
        <v>142</v>
      </c>
      <c r="AL32" s="46" t="s">
        <v>142</v>
      </c>
      <c r="AM32" s="47" t="s">
        <v>9</v>
      </c>
      <c r="AN32" s="47" t="s">
        <v>157</v>
      </c>
    </row>
    <row r="33" spans="1:40" customFormat="1" ht="15" customHeight="1" thickBot="1" x14ac:dyDescent="0.35">
      <c r="W33" s="54">
        <v>2017</v>
      </c>
      <c r="X33" s="55">
        <v>6.4762911915156245</v>
      </c>
      <c r="Y33" s="278">
        <v>11.154999999999999</v>
      </c>
      <c r="Z33" s="57">
        <v>0.122</v>
      </c>
      <c r="AA33" s="58">
        <v>27.27</v>
      </c>
      <c r="AB33" s="278">
        <v>11.835000000000001</v>
      </c>
      <c r="AC33" s="56">
        <v>2.6999999999999997</v>
      </c>
      <c r="AD33" s="56">
        <v>2.2500000000000003E-2</v>
      </c>
      <c r="AE33" s="56">
        <v>2.63</v>
      </c>
      <c r="AF33" s="56">
        <v>1.98</v>
      </c>
      <c r="AG33" s="278">
        <v>11.32</v>
      </c>
      <c r="AH33" s="56">
        <v>3.2425000000000002</v>
      </c>
      <c r="AI33" s="54"/>
      <c r="AJ33" s="58">
        <v>1.9750000000000001</v>
      </c>
      <c r="AK33" s="57" t="s">
        <v>142</v>
      </c>
      <c r="AL33" s="57" t="s">
        <v>142</v>
      </c>
      <c r="AM33" s="58" t="s">
        <v>9</v>
      </c>
      <c r="AN33" s="58" t="s">
        <v>157</v>
      </c>
    </row>
    <row r="34" spans="1:40" customFormat="1" ht="15" customHeight="1" x14ac:dyDescent="0.3">
      <c r="W34" s="19"/>
      <c r="X34" s="59"/>
      <c r="Y34" s="59"/>
      <c r="Z34" s="60"/>
      <c r="AA34" s="59"/>
      <c r="AB34" s="59"/>
      <c r="AC34" s="35"/>
      <c r="AD34" s="35"/>
      <c r="AE34" s="35"/>
      <c r="AF34" s="35"/>
      <c r="AG34" s="35"/>
      <c r="AH34" s="35"/>
      <c r="AI34" s="37"/>
      <c r="AJ34" s="39"/>
      <c r="AK34" s="38"/>
      <c r="AL34" s="38"/>
      <c r="AM34" s="39"/>
      <c r="AN34" s="39"/>
    </row>
    <row r="35" spans="1:40" customFormat="1" ht="15" customHeight="1" thickBot="1" x14ac:dyDescent="0.35">
      <c r="W35" s="40" t="s">
        <v>415</v>
      </c>
      <c r="X35" s="34"/>
      <c r="Y35" s="35"/>
      <c r="Z35" s="36"/>
      <c r="AA35" s="35"/>
      <c r="AB35" s="35"/>
      <c r="AC35" s="35"/>
      <c r="AD35" s="35"/>
      <c r="AE35" s="35"/>
      <c r="AF35" s="35"/>
      <c r="AG35" s="35"/>
      <c r="AH35" s="35"/>
      <c r="AI35" s="37"/>
      <c r="AJ35" s="39"/>
      <c r="AK35" s="38"/>
      <c r="AL35" s="38"/>
      <c r="AM35" s="39"/>
      <c r="AN35" s="39"/>
    </row>
    <row r="36" spans="1:40" customFormat="1" ht="15" customHeight="1" x14ac:dyDescent="0.3">
      <c r="W36" s="41"/>
      <c r="X36" s="982" t="s">
        <v>16</v>
      </c>
      <c r="Y36" s="982"/>
      <c r="Z36" s="982"/>
      <c r="AA36" s="982"/>
      <c r="AB36" s="982"/>
      <c r="AC36" s="982"/>
      <c r="AD36" s="982"/>
      <c r="AE36" s="982"/>
      <c r="AF36" s="982"/>
      <c r="AG36" s="982"/>
      <c r="AH36" s="982"/>
      <c r="AI36" s="42"/>
      <c r="AJ36" s="982" t="s">
        <v>70</v>
      </c>
      <c r="AK36" s="982"/>
      <c r="AL36" s="982"/>
      <c r="AM36" s="982"/>
      <c r="AN36" s="982"/>
    </row>
    <row r="37" spans="1:40" customFormat="1" ht="15" customHeight="1" x14ac:dyDescent="0.45">
      <c r="A37" s="301"/>
      <c r="W37" s="43"/>
      <c r="X37" s="44" t="s">
        <v>94</v>
      </c>
      <c r="Y37" s="45" t="s">
        <v>95</v>
      </c>
      <c r="Z37" s="46" t="s">
        <v>96</v>
      </c>
      <c r="AA37" s="45" t="s">
        <v>120</v>
      </c>
      <c r="AB37" s="45" t="s">
        <v>121</v>
      </c>
      <c r="AC37" s="45" t="s">
        <v>122</v>
      </c>
      <c r="AD37" s="45" t="s">
        <v>123</v>
      </c>
      <c r="AE37" s="45" t="s">
        <v>124</v>
      </c>
      <c r="AF37" s="45" t="s">
        <v>125</v>
      </c>
      <c r="AG37" s="45" t="s">
        <v>126</v>
      </c>
      <c r="AH37" s="45" t="s">
        <v>127</v>
      </c>
      <c r="AI37" s="43"/>
      <c r="AJ37" s="47" t="s">
        <v>25</v>
      </c>
      <c r="AK37" s="46" t="s">
        <v>128</v>
      </c>
      <c r="AL37" s="46" t="s">
        <v>129</v>
      </c>
      <c r="AM37" s="47" t="s">
        <v>90</v>
      </c>
      <c r="AN37" s="47" t="s">
        <v>26</v>
      </c>
    </row>
    <row r="38" spans="1:40" customFormat="1" ht="15" customHeight="1" x14ac:dyDescent="0.3">
      <c r="A38" s="301" t="s">
        <v>48</v>
      </c>
      <c r="W38" s="48"/>
      <c r="X38" s="49"/>
      <c r="Y38" s="50" t="s">
        <v>114</v>
      </c>
      <c r="Z38" s="51" t="s">
        <v>115</v>
      </c>
      <c r="AA38" s="50" t="s">
        <v>116</v>
      </c>
      <c r="AB38" s="50" t="s">
        <v>116</v>
      </c>
      <c r="AC38" s="50" t="s">
        <v>116</v>
      </c>
      <c r="AD38" s="50" t="s">
        <v>116</v>
      </c>
      <c r="AE38" s="50" t="s">
        <v>116</v>
      </c>
      <c r="AF38" s="50" t="s">
        <v>116</v>
      </c>
      <c r="AG38" s="50" t="s">
        <v>116</v>
      </c>
      <c r="AH38" s="50" t="s">
        <v>116</v>
      </c>
      <c r="AI38" s="48"/>
      <c r="AJ38" s="52" t="s">
        <v>117</v>
      </c>
      <c r="AK38" s="51" t="s">
        <v>116</v>
      </c>
      <c r="AL38" s="51" t="s">
        <v>116</v>
      </c>
      <c r="AM38" s="52" t="s">
        <v>116</v>
      </c>
      <c r="AN38" s="52" t="s">
        <v>116</v>
      </c>
    </row>
    <row r="39" spans="1:40" customFormat="1" ht="15" customHeight="1" x14ac:dyDescent="0.3">
      <c r="A39" s="301"/>
      <c r="W39" s="43">
        <v>2001</v>
      </c>
      <c r="X39" s="44">
        <v>7.2101717075114751</v>
      </c>
      <c r="Y39" s="45" t="s">
        <v>118</v>
      </c>
      <c r="Z39" s="46" t="s">
        <v>118</v>
      </c>
      <c r="AA39" s="45">
        <v>1.425</v>
      </c>
      <c r="AB39" s="45">
        <v>1.2975000000000001</v>
      </c>
      <c r="AC39" s="45">
        <v>2.1749999999999998</v>
      </c>
      <c r="AD39" s="45" t="s">
        <v>118</v>
      </c>
      <c r="AE39" s="45" t="s">
        <v>118</v>
      </c>
      <c r="AF39" s="45" t="s">
        <v>118</v>
      </c>
      <c r="AG39" s="45" t="s">
        <v>118</v>
      </c>
      <c r="AH39" s="45" t="s">
        <v>118</v>
      </c>
      <c r="AI39" s="43"/>
      <c r="AJ39" s="47" t="s">
        <v>118</v>
      </c>
      <c r="AK39" s="46" t="s">
        <v>118</v>
      </c>
      <c r="AL39" s="46" t="s">
        <v>118</v>
      </c>
      <c r="AM39" s="47" t="s">
        <v>118</v>
      </c>
      <c r="AN39" s="47" t="s">
        <v>118</v>
      </c>
    </row>
    <row r="40" spans="1:40" customFormat="1" ht="15" customHeight="1" x14ac:dyDescent="0.3">
      <c r="W40" s="43">
        <v>2002</v>
      </c>
      <c r="X40" s="44">
        <v>7.3932118350629974</v>
      </c>
      <c r="Y40" s="45">
        <v>7</v>
      </c>
      <c r="Z40" s="46" t="s">
        <v>9</v>
      </c>
      <c r="AA40" s="45">
        <v>4.665</v>
      </c>
      <c r="AB40" s="45">
        <v>6.6550000000000002</v>
      </c>
      <c r="AC40" s="45">
        <v>2.8224999999999998</v>
      </c>
      <c r="AD40" s="45">
        <v>0.20100000000000001</v>
      </c>
      <c r="AE40" s="45">
        <v>7.29</v>
      </c>
      <c r="AF40" s="45">
        <v>2.1404743589743593</v>
      </c>
      <c r="AG40" s="45">
        <v>2.2932187499999999</v>
      </c>
      <c r="AH40" s="45">
        <v>0.81506249999999991</v>
      </c>
      <c r="AI40" s="53"/>
      <c r="AJ40" s="47" t="s">
        <v>118</v>
      </c>
      <c r="AK40" s="46" t="s">
        <v>118</v>
      </c>
      <c r="AL40" s="46" t="s">
        <v>118</v>
      </c>
      <c r="AM40" s="47" t="s">
        <v>118</v>
      </c>
      <c r="AN40" s="47" t="s">
        <v>118</v>
      </c>
    </row>
    <row r="41" spans="1:40" customFormat="1" ht="15" customHeight="1" x14ac:dyDescent="0.3">
      <c r="W41" s="43">
        <v>2003</v>
      </c>
      <c r="X41" s="44">
        <v>6.7348725021354268</v>
      </c>
      <c r="Y41" s="45">
        <v>7.1849999999999996</v>
      </c>
      <c r="Z41" s="46">
        <v>0.1925</v>
      </c>
      <c r="AA41" s="45">
        <v>2.68</v>
      </c>
      <c r="AB41" s="45">
        <v>5.0225</v>
      </c>
      <c r="AC41" s="45">
        <v>5.9124999999999996</v>
      </c>
      <c r="AD41" s="45">
        <v>0.17</v>
      </c>
      <c r="AE41" s="45">
        <v>6.5324999999999998</v>
      </c>
      <c r="AF41" s="45">
        <v>2.0550000000000002</v>
      </c>
      <c r="AG41" s="45">
        <v>2.3450000000000002</v>
      </c>
      <c r="AH41" s="45">
        <v>0.86</v>
      </c>
      <c r="AI41" s="53"/>
      <c r="AJ41" s="47" t="s">
        <v>118</v>
      </c>
      <c r="AK41" s="46" t="s">
        <v>118</v>
      </c>
      <c r="AL41" s="46" t="s">
        <v>118</v>
      </c>
      <c r="AM41" s="47" t="s">
        <v>118</v>
      </c>
      <c r="AN41" s="47">
        <v>1.8325</v>
      </c>
    </row>
    <row r="42" spans="1:40" customFormat="1" ht="15" customHeight="1" x14ac:dyDescent="0.3">
      <c r="W42" s="43">
        <v>2004</v>
      </c>
      <c r="X42" s="44">
        <v>7.3434274688686756</v>
      </c>
      <c r="Y42" s="45">
        <v>5.5674999999999999</v>
      </c>
      <c r="Z42" s="46">
        <v>0.24174999999999999</v>
      </c>
      <c r="AA42" s="45">
        <v>2.68</v>
      </c>
      <c r="AB42" s="45">
        <v>7.8250000000000002</v>
      </c>
      <c r="AC42" s="45">
        <v>4.3525</v>
      </c>
      <c r="AD42" s="45">
        <v>0.17749999999999999</v>
      </c>
      <c r="AE42" s="45">
        <v>6.6950000000000003</v>
      </c>
      <c r="AF42" s="45">
        <v>2.1749999999999998</v>
      </c>
      <c r="AG42" s="45">
        <v>2.9175</v>
      </c>
      <c r="AH42" s="45">
        <v>0.63749999999999996</v>
      </c>
      <c r="AI42" s="53"/>
      <c r="AJ42" s="47" t="s">
        <v>118</v>
      </c>
      <c r="AK42" s="45">
        <v>0.02</v>
      </c>
      <c r="AL42" s="46">
        <v>8.0000000000000002E-3</v>
      </c>
      <c r="AM42" s="47" t="s">
        <v>118</v>
      </c>
      <c r="AN42" s="47">
        <v>2.1150000000000002</v>
      </c>
    </row>
    <row r="43" spans="1:40" customFormat="1" ht="15" customHeight="1" x14ac:dyDescent="0.3">
      <c r="W43" s="43">
        <v>2005</v>
      </c>
      <c r="X43" s="44">
        <v>6.7319846654304865</v>
      </c>
      <c r="Y43" s="45">
        <v>4.62</v>
      </c>
      <c r="Z43" s="46">
        <v>0.2324</v>
      </c>
      <c r="AA43" s="45">
        <v>2.0699999999999998</v>
      </c>
      <c r="AB43" s="45">
        <v>2.8250000000000002</v>
      </c>
      <c r="AC43" s="45">
        <v>3.9424999999999999</v>
      </c>
      <c r="AD43" s="45">
        <v>4.7500000000000001E-2</v>
      </c>
      <c r="AE43" s="45">
        <v>4.7699999999999996</v>
      </c>
      <c r="AF43" s="45">
        <v>2.37</v>
      </c>
      <c r="AG43" s="45">
        <v>2.9474999999999998</v>
      </c>
      <c r="AH43" s="45">
        <v>0.61</v>
      </c>
      <c r="AI43" s="53"/>
      <c r="AJ43" s="47">
        <v>0.85</v>
      </c>
      <c r="AK43" s="45">
        <v>0.02</v>
      </c>
      <c r="AL43" s="46">
        <v>8.0000000000000002E-3</v>
      </c>
      <c r="AM43" s="47" t="s">
        <v>118</v>
      </c>
      <c r="AN43" s="47">
        <v>1.3325</v>
      </c>
    </row>
    <row r="44" spans="1:40" customFormat="1" ht="15" customHeight="1" x14ac:dyDescent="0.3">
      <c r="W44" s="43">
        <v>2006</v>
      </c>
      <c r="X44" s="44">
        <v>6.8117781908295658</v>
      </c>
      <c r="Y44" s="45">
        <v>5.2649999999999997</v>
      </c>
      <c r="Z44" s="46">
        <v>0.18967500000000001</v>
      </c>
      <c r="AA44" s="45">
        <v>2.4575</v>
      </c>
      <c r="AB44" s="45">
        <v>2.5225</v>
      </c>
      <c r="AC44" s="45">
        <v>5.125</v>
      </c>
      <c r="AD44" s="45">
        <v>0.19324999999999998</v>
      </c>
      <c r="AE44" s="45">
        <v>6.0149999999999997</v>
      </c>
      <c r="AF44" s="45">
        <v>2.3325</v>
      </c>
      <c r="AG44" s="45">
        <v>3.1924999999999999</v>
      </c>
      <c r="AH44" s="45">
        <v>0.66249999999999998</v>
      </c>
      <c r="AI44" s="53"/>
      <c r="AJ44" s="47">
        <v>0.85</v>
      </c>
      <c r="AK44" s="45">
        <v>0.02</v>
      </c>
      <c r="AL44" s="46">
        <v>8.0000000000000002E-3</v>
      </c>
      <c r="AM44" s="47" t="s">
        <v>9</v>
      </c>
      <c r="AN44" s="47">
        <v>0.66</v>
      </c>
    </row>
    <row r="45" spans="1:40" customFormat="1" ht="15" customHeight="1" x14ac:dyDescent="0.3">
      <c r="W45" s="43">
        <v>2007</v>
      </c>
      <c r="X45" s="44">
        <v>7.072354166468215</v>
      </c>
      <c r="Y45" s="45">
        <v>7.32</v>
      </c>
      <c r="Z45" s="46">
        <v>0.110125</v>
      </c>
      <c r="AA45" s="45">
        <v>2.6700000000000004</v>
      </c>
      <c r="AB45" s="45">
        <v>2.67</v>
      </c>
      <c r="AC45" s="45">
        <v>5.125</v>
      </c>
      <c r="AD45" s="45">
        <v>0.14749999999999999</v>
      </c>
      <c r="AE45" s="45">
        <v>3.6366666666666667</v>
      </c>
      <c r="AF45" s="45">
        <v>1.6266666666666667</v>
      </c>
      <c r="AG45" s="45">
        <v>2.8233333333333328</v>
      </c>
      <c r="AH45" s="45">
        <v>0.54</v>
      </c>
      <c r="AI45" s="53"/>
      <c r="AJ45" s="47" t="s">
        <v>9</v>
      </c>
      <c r="AK45" s="45" t="s">
        <v>9</v>
      </c>
      <c r="AL45" s="46">
        <v>6.0000000000000001E-3</v>
      </c>
      <c r="AM45" s="47" t="s">
        <v>9</v>
      </c>
      <c r="AN45" s="47">
        <v>1.78</v>
      </c>
    </row>
    <row r="46" spans="1:40" customFormat="1" ht="15" customHeight="1" x14ac:dyDescent="0.3">
      <c r="W46" s="43">
        <v>2008</v>
      </c>
      <c r="X46" s="44">
        <v>6.7252559975106774</v>
      </c>
      <c r="Y46" s="45">
        <v>5.66</v>
      </c>
      <c r="Z46" s="46">
        <v>0.12404999999999999</v>
      </c>
      <c r="AA46" s="45">
        <v>4.4902799055505289</v>
      </c>
      <c r="AB46" s="45">
        <v>2.67</v>
      </c>
      <c r="AC46" s="47">
        <v>12.94961241303197</v>
      </c>
      <c r="AD46" s="45">
        <v>0.14108848501533436</v>
      </c>
      <c r="AE46" s="45">
        <v>4.9689743387672083</v>
      </c>
      <c r="AF46" s="45">
        <v>2.4638833367448552</v>
      </c>
      <c r="AG46" s="45">
        <v>3.9037661888563608</v>
      </c>
      <c r="AH46" s="45">
        <v>0.5606927831128018</v>
      </c>
      <c r="AI46" s="53"/>
      <c r="AJ46" s="47" t="s">
        <v>9</v>
      </c>
      <c r="AK46" s="45">
        <v>0.01</v>
      </c>
      <c r="AL46" s="46">
        <v>7.0000000000000001E-3</v>
      </c>
      <c r="AM46" s="47" t="s">
        <v>9</v>
      </c>
      <c r="AN46" s="47">
        <v>1.9325000000000001</v>
      </c>
    </row>
    <row r="47" spans="1:40" customFormat="1" ht="15" customHeight="1" x14ac:dyDescent="0.3">
      <c r="W47" s="43">
        <v>2009</v>
      </c>
      <c r="X47" s="44">
        <v>6.722271758127901</v>
      </c>
      <c r="Y47" s="45">
        <v>7.5250000000000004</v>
      </c>
      <c r="Z47" s="46">
        <v>0.1925</v>
      </c>
      <c r="AA47" s="45">
        <v>3.1349999999999998</v>
      </c>
      <c r="AB47" s="45">
        <v>2.67</v>
      </c>
      <c r="AC47" s="45">
        <v>7.44</v>
      </c>
      <c r="AD47" s="45">
        <v>9.5000000000000001E-2</v>
      </c>
      <c r="AE47" s="45">
        <v>6.9050000000000002</v>
      </c>
      <c r="AF47" s="45">
        <v>3.52</v>
      </c>
      <c r="AG47" s="45">
        <v>2.4249999999999998</v>
      </c>
      <c r="AH47" s="45">
        <v>0.82250000000000001</v>
      </c>
      <c r="AI47" s="43"/>
      <c r="AJ47" s="47" t="s">
        <v>9</v>
      </c>
      <c r="AK47" s="45">
        <v>0.01</v>
      </c>
      <c r="AL47" s="46">
        <v>8.2500000000000004E-3</v>
      </c>
      <c r="AM47" s="47" t="s">
        <v>9</v>
      </c>
      <c r="AN47" s="47">
        <v>3.5024999999999999</v>
      </c>
    </row>
    <row r="48" spans="1:40" customFormat="1" ht="15" customHeight="1" x14ac:dyDescent="0.3">
      <c r="W48" s="43">
        <v>2010</v>
      </c>
      <c r="X48" s="44">
        <v>6.6295596454765802</v>
      </c>
      <c r="Y48" s="45">
        <v>6.1850000000000005</v>
      </c>
      <c r="Z48" s="46">
        <v>0.1895</v>
      </c>
      <c r="AA48" s="45">
        <v>2.7025000000000001</v>
      </c>
      <c r="AB48" s="45">
        <v>3.6999999999999997</v>
      </c>
      <c r="AC48" s="45">
        <v>5.5425000000000004</v>
      </c>
      <c r="AD48" s="45">
        <v>0.10500000000000001</v>
      </c>
      <c r="AE48" s="45">
        <v>5.7949999999999999</v>
      </c>
      <c r="AF48" s="45">
        <v>2.5274999999999999</v>
      </c>
      <c r="AG48" s="45">
        <v>2.5074999999999998</v>
      </c>
      <c r="AH48" s="45">
        <v>0.6925</v>
      </c>
      <c r="AI48" s="43"/>
      <c r="AJ48" s="47">
        <v>1.1000000000000001</v>
      </c>
      <c r="AK48" s="45">
        <v>0.02</v>
      </c>
      <c r="AL48" s="46">
        <v>1.4750000000000001E-2</v>
      </c>
      <c r="AM48" s="47" t="s">
        <v>9</v>
      </c>
      <c r="AN48" s="47">
        <v>1.8575000000000002</v>
      </c>
    </row>
    <row r="49" spans="1:40" customFormat="1" ht="15" customHeight="1" x14ac:dyDescent="0.3">
      <c r="W49" s="43">
        <v>2011</v>
      </c>
      <c r="X49" s="44">
        <v>6.780989213155026</v>
      </c>
      <c r="Y49" s="45">
        <v>4.8525</v>
      </c>
      <c r="Z49" s="46">
        <v>0.16824999999999998</v>
      </c>
      <c r="AA49" s="45">
        <v>2.5949999999999998</v>
      </c>
      <c r="AB49" s="45">
        <v>2.8925000000000001</v>
      </c>
      <c r="AC49" s="45">
        <v>3.1374999999999997</v>
      </c>
      <c r="AD49" s="45">
        <v>8.5750000000000007E-2</v>
      </c>
      <c r="AE49" s="45">
        <v>3.4999999999999996</v>
      </c>
      <c r="AF49" s="45">
        <v>2.0975000000000001</v>
      </c>
      <c r="AG49" s="45">
        <v>2.5700000000000003</v>
      </c>
      <c r="AH49" s="45">
        <v>0.52249999999999996</v>
      </c>
      <c r="AI49" s="43"/>
      <c r="AJ49" s="47">
        <v>0.72500000000000009</v>
      </c>
      <c r="AK49" s="45">
        <v>0.05</v>
      </c>
      <c r="AL49" s="46">
        <v>2.1999999999999999E-2</v>
      </c>
      <c r="AM49" s="47" t="s">
        <v>9</v>
      </c>
      <c r="AN49" s="47">
        <v>1.83</v>
      </c>
    </row>
    <row r="50" spans="1:40" customFormat="1" ht="15" customHeight="1" x14ac:dyDescent="0.3">
      <c r="W50" s="43">
        <v>2012</v>
      </c>
      <c r="X50" s="44">
        <v>6.938201018487665</v>
      </c>
      <c r="Y50" s="45">
        <v>5.0775000000000006</v>
      </c>
      <c r="Z50" s="46">
        <v>0.15475</v>
      </c>
      <c r="AA50" s="45">
        <v>2.915</v>
      </c>
      <c r="AB50" s="45">
        <v>3.4550000000000001</v>
      </c>
      <c r="AC50" s="45">
        <v>3.1025</v>
      </c>
      <c r="AD50" s="45">
        <v>5.8250000000000003E-2</v>
      </c>
      <c r="AE50" s="45">
        <v>3.78</v>
      </c>
      <c r="AF50" s="45">
        <v>2.4975000000000001</v>
      </c>
      <c r="AG50" s="45">
        <v>2.5049999999999999</v>
      </c>
      <c r="AH50" s="45">
        <v>0.6825</v>
      </c>
      <c r="AI50" s="43"/>
      <c r="AJ50" s="47">
        <v>1.175</v>
      </c>
      <c r="AK50" s="45">
        <v>0.03</v>
      </c>
      <c r="AL50" s="46">
        <v>3.075E-2</v>
      </c>
      <c r="AM50" s="47" t="s">
        <v>9</v>
      </c>
      <c r="AN50" s="47">
        <v>2.5150000000000001</v>
      </c>
    </row>
    <row r="51" spans="1:40" customFormat="1" ht="15" customHeight="1" x14ac:dyDescent="0.3">
      <c r="W51" s="43">
        <v>2013</v>
      </c>
      <c r="X51" s="44">
        <v>6.8038164291228069</v>
      </c>
      <c r="Y51" s="45">
        <v>5.5225</v>
      </c>
      <c r="Z51" s="46">
        <v>0.2195</v>
      </c>
      <c r="AA51" s="45">
        <v>2.71</v>
      </c>
      <c r="AB51" s="45">
        <v>3.415</v>
      </c>
      <c r="AC51" s="45">
        <v>2.77</v>
      </c>
      <c r="AD51" s="45">
        <v>4.4999999999999998E-2</v>
      </c>
      <c r="AE51" s="45">
        <v>3.8025000000000002</v>
      </c>
      <c r="AF51" s="45">
        <v>2.8274999999999997</v>
      </c>
      <c r="AG51" s="45">
        <v>3.1974999999999998</v>
      </c>
      <c r="AH51" s="45">
        <v>0.76249999999999996</v>
      </c>
      <c r="AI51" s="43"/>
      <c r="AJ51" s="47">
        <v>0.92499999999999993</v>
      </c>
      <c r="AK51" s="45">
        <v>2.4E-2</v>
      </c>
      <c r="AL51" s="46">
        <v>2.8749999999999998E-2</v>
      </c>
      <c r="AM51" s="47" t="s">
        <v>9</v>
      </c>
      <c r="AN51" s="47">
        <v>1.6575</v>
      </c>
    </row>
    <row r="52" spans="1:40" customFormat="1" ht="15" customHeight="1" x14ac:dyDescent="0.3">
      <c r="W52" s="43">
        <v>2014</v>
      </c>
      <c r="X52" s="44">
        <v>7.1788923762572487</v>
      </c>
      <c r="Y52" s="45">
        <v>5.7850000000000001</v>
      </c>
      <c r="Z52" s="46">
        <v>0.219</v>
      </c>
      <c r="AA52" s="45">
        <v>3.7124999999999999</v>
      </c>
      <c r="AB52" s="45">
        <v>3.5325000000000002</v>
      </c>
      <c r="AC52" s="45">
        <v>2.6375000000000002</v>
      </c>
      <c r="AD52" s="45">
        <v>4.7500000000000001E-2</v>
      </c>
      <c r="AE52" s="45">
        <v>3.085</v>
      </c>
      <c r="AF52" s="45">
        <v>2.61</v>
      </c>
      <c r="AG52" s="45">
        <v>3.7</v>
      </c>
      <c r="AH52" s="45">
        <v>0.83750000000000002</v>
      </c>
      <c r="AI52" s="43"/>
      <c r="AJ52" s="47">
        <v>0.89999999999999991</v>
      </c>
      <c r="AK52" s="45">
        <v>4.1000000000000002E-2</v>
      </c>
      <c r="AL52" s="46">
        <v>1.95E-2</v>
      </c>
      <c r="AM52" s="47" t="s">
        <v>9</v>
      </c>
      <c r="AN52" s="47">
        <v>1.4675000000000002</v>
      </c>
    </row>
    <row r="53" spans="1:40" customFormat="1" ht="15" customHeight="1" x14ac:dyDescent="0.3">
      <c r="W53" s="43">
        <v>2015</v>
      </c>
      <c r="X53" s="44">
        <v>7.0081210870024648</v>
      </c>
      <c r="Y53" s="45">
        <v>6.0124999999999993</v>
      </c>
      <c r="Z53" s="46">
        <v>0.17899999999999999</v>
      </c>
      <c r="AA53" s="45">
        <v>3.9875000000000003</v>
      </c>
      <c r="AB53" s="45">
        <v>3.1725000000000003</v>
      </c>
      <c r="AC53" s="45">
        <v>3.4249999999999998</v>
      </c>
      <c r="AD53" s="45">
        <v>5.2500000000000005E-2</v>
      </c>
      <c r="AE53" s="45">
        <v>3.6449999999999996</v>
      </c>
      <c r="AF53" s="45">
        <v>2.6349999999999998</v>
      </c>
      <c r="AG53" s="45">
        <v>3.6067499999999999</v>
      </c>
      <c r="AH53" s="45">
        <v>0.66</v>
      </c>
      <c r="AI53" s="43"/>
      <c r="AJ53" s="47">
        <v>0.72500000000000009</v>
      </c>
      <c r="AK53" s="45">
        <v>4.4999999999999998E-2</v>
      </c>
      <c r="AL53" s="46">
        <v>1.3999999999999999E-2</v>
      </c>
      <c r="AM53" s="47" t="s">
        <v>9</v>
      </c>
      <c r="AN53" s="47">
        <v>1.23</v>
      </c>
    </row>
    <row r="54" spans="1:40" customFormat="1" ht="15" customHeight="1" x14ac:dyDescent="0.3">
      <c r="W54" s="43">
        <v>2016</v>
      </c>
      <c r="X54" s="44">
        <v>6.6453396572529186</v>
      </c>
      <c r="Y54" s="45">
        <v>5.9824999999999999</v>
      </c>
      <c r="Z54" s="46">
        <v>0.28025</v>
      </c>
      <c r="AA54" s="45">
        <v>2.3850000000000002</v>
      </c>
      <c r="AB54" s="45">
        <v>2.6125000000000003</v>
      </c>
      <c r="AC54" s="45">
        <v>2.8725000000000001</v>
      </c>
      <c r="AD54" s="45">
        <v>0.11</v>
      </c>
      <c r="AE54" s="45">
        <v>4.43</v>
      </c>
      <c r="AF54" s="45">
        <v>2.36</v>
      </c>
      <c r="AG54" s="45">
        <v>3.52</v>
      </c>
      <c r="AH54" s="45">
        <v>0.65750000000000008</v>
      </c>
      <c r="AI54" s="43"/>
      <c r="AJ54" s="47">
        <v>1.2250000000000001</v>
      </c>
      <c r="AK54" s="45">
        <v>4.2000000000000003E-2</v>
      </c>
      <c r="AL54" s="46">
        <v>1.6500000000000001E-2</v>
      </c>
      <c r="AM54" s="47" t="s">
        <v>9</v>
      </c>
      <c r="AN54" s="47">
        <v>0.9225000000000001</v>
      </c>
    </row>
    <row r="55" spans="1:40" customFormat="1" ht="15" customHeight="1" thickBot="1" x14ac:dyDescent="0.35">
      <c r="W55" s="54">
        <v>2017</v>
      </c>
      <c r="X55" s="55">
        <v>7.0813354366073797</v>
      </c>
      <c r="Y55" s="56">
        <v>5.76</v>
      </c>
      <c r="Z55" s="57">
        <v>0.25900000000000001</v>
      </c>
      <c r="AA55" s="56">
        <v>3.1675000000000004</v>
      </c>
      <c r="AB55" s="56">
        <v>3.33</v>
      </c>
      <c r="AC55" s="56">
        <v>2.8450000000000002</v>
      </c>
      <c r="AD55" s="56">
        <v>7.8750000000000014E-2</v>
      </c>
      <c r="AE55" s="56">
        <v>4.5549999999999997</v>
      </c>
      <c r="AF55" s="56">
        <v>2.4725000000000001</v>
      </c>
      <c r="AG55" s="56">
        <v>3.9625000000000004</v>
      </c>
      <c r="AH55" s="56">
        <v>0.62250000000000005</v>
      </c>
      <c r="AI55" s="54"/>
      <c r="AJ55" s="58">
        <v>1.4500000000000002</v>
      </c>
      <c r="AK55" s="56">
        <v>3.2000000000000001E-2</v>
      </c>
      <c r="AL55" s="57">
        <v>2.4500000000000001E-2</v>
      </c>
      <c r="AM55" s="58" t="s">
        <v>9</v>
      </c>
      <c r="AN55" s="58">
        <v>1.1000000000000001</v>
      </c>
    </row>
    <row r="56" spans="1:40" customFormat="1" ht="15" customHeight="1" x14ac:dyDescent="0.3">
      <c r="A56" s="301" t="s">
        <v>107</v>
      </c>
      <c r="W56" s="19"/>
      <c r="X56" s="59"/>
      <c r="Y56" s="59"/>
      <c r="Z56" s="60"/>
      <c r="AA56" s="59"/>
      <c r="AB56" s="59"/>
      <c r="AC56" s="35"/>
      <c r="AD56" s="35"/>
      <c r="AE56" s="35"/>
      <c r="AF56" s="35"/>
      <c r="AG56" s="35"/>
      <c r="AH56" s="35"/>
      <c r="AI56" s="37"/>
      <c r="AJ56" s="39"/>
      <c r="AK56" s="38"/>
      <c r="AL56" s="38"/>
      <c r="AM56" s="39"/>
      <c r="AN56" s="39"/>
    </row>
    <row r="57" spans="1:40" customFormat="1" ht="15" customHeight="1" thickBot="1" x14ac:dyDescent="0.35">
      <c r="W57" s="40" t="s">
        <v>405</v>
      </c>
      <c r="X57" s="34"/>
      <c r="Y57" s="35"/>
      <c r="Z57" s="36"/>
      <c r="AA57" s="35"/>
      <c r="AB57" s="35"/>
      <c r="AC57" s="35"/>
      <c r="AD57" s="35"/>
      <c r="AE57" s="35"/>
      <c r="AF57" s="35"/>
      <c r="AG57" s="35"/>
      <c r="AH57" s="35"/>
      <c r="AI57" s="37"/>
      <c r="AJ57" s="39"/>
      <c r="AK57" s="38"/>
      <c r="AL57" s="38"/>
      <c r="AM57" s="39"/>
      <c r="AN57" s="39"/>
    </row>
    <row r="58" spans="1:40" customFormat="1" ht="15" customHeight="1" x14ac:dyDescent="0.3">
      <c r="W58" s="41"/>
      <c r="X58" s="982" t="s">
        <v>16</v>
      </c>
      <c r="Y58" s="982"/>
      <c r="Z58" s="982"/>
      <c r="AA58" s="982"/>
      <c r="AB58" s="982"/>
      <c r="AC58" s="982"/>
      <c r="AD58" s="982"/>
      <c r="AE58" s="982"/>
      <c r="AF58" s="982"/>
      <c r="AG58" s="982"/>
      <c r="AH58" s="982"/>
      <c r="AI58" s="42"/>
      <c r="AJ58" s="982" t="s">
        <v>70</v>
      </c>
      <c r="AK58" s="982"/>
      <c r="AL58" s="982"/>
      <c r="AM58" s="982"/>
      <c r="AN58" s="982"/>
    </row>
    <row r="59" spans="1:40" customFormat="1" ht="15" customHeight="1" x14ac:dyDescent="0.45">
      <c r="W59" s="43"/>
      <c r="X59" s="44" t="s">
        <v>94</v>
      </c>
      <c r="Y59" s="45" t="s">
        <v>95</v>
      </c>
      <c r="Z59" s="46" t="s">
        <v>96</v>
      </c>
      <c r="AA59" s="45" t="s">
        <v>120</v>
      </c>
      <c r="AB59" s="45" t="s">
        <v>121</v>
      </c>
      <c r="AC59" s="45" t="s">
        <v>122</v>
      </c>
      <c r="AD59" s="45" t="s">
        <v>123</v>
      </c>
      <c r="AE59" s="45" t="s">
        <v>124</v>
      </c>
      <c r="AF59" s="45" t="s">
        <v>125</v>
      </c>
      <c r="AG59" s="45" t="s">
        <v>126</v>
      </c>
      <c r="AH59" s="45" t="s">
        <v>127</v>
      </c>
      <c r="AI59" s="43"/>
      <c r="AJ59" s="47" t="s">
        <v>25</v>
      </c>
      <c r="AK59" s="46" t="s">
        <v>128</v>
      </c>
      <c r="AL59" s="46" t="s">
        <v>129</v>
      </c>
      <c r="AM59" s="47" t="s">
        <v>90</v>
      </c>
      <c r="AN59" s="47" t="s">
        <v>26</v>
      </c>
    </row>
    <row r="60" spans="1:40" customFormat="1" ht="15" customHeight="1" x14ac:dyDescent="0.3">
      <c r="W60" s="48"/>
      <c r="X60" s="49"/>
      <c r="Y60" s="50" t="s">
        <v>114</v>
      </c>
      <c r="Z60" s="51" t="s">
        <v>115</v>
      </c>
      <c r="AA60" s="50" t="s">
        <v>116</v>
      </c>
      <c r="AB60" s="50" t="s">
        <v>116</v>
      </c>
      <c r="AC60" s="50" t="s">
        <v>116</v>
      </c>
      <c r="AD60" s="50" t="s">
        <v>116</v>
      </c>
      <c r="AE60" s="50" t="s">
        <v>116</v>
      </c>
      <c r="AF60" s="50" t="s">
        <v>116</v>
      </c>
      <c r="AG60" s="50" t="s">
        <v>116</v>
      </c>
      <c r="AH60" s="50" t="s">
        <v>116</v>
      </c>
      <c r="AI60" s="48"/>
      <c r="AJ60" s="52" t="s">
        <v>117</v>
      </c>
      <c r="AK60" s="51" t="s">
        <v>116</v>
      </c>
      <c r="AL60" s="51" t="s">
        <v>116</v>
      </c>
      <c r="AM60" s="52" t="s">
        <v>116</v>
      </c>
      <c r="AN60" s="52" t="s">
        <v>116</v>
      </c>
    </row>
    <row r="61" spans="1:40" customFormat="1" ht="15" customHeight="1" x14ac:dyDescent="0.3">
      <c r="W61" s="43">
        <v>2001</v>
      </c>
      <c r="X61" s="44">
        <v>7.1062219665467348</v>
      </c>
      <c r="Y61" s="45">
        <v>4.5</v>
      </c>
      <c r="Z61" s="46">
        <v>0.22500000000000001</v>
      </c>
      <c r="AA61" s="277">
        <v>10.026249999999999</v>
      </c>
      <c r="AB61" s="277">
        <v>1.47</v>
      </c>
      <c r="AC61" s="277">
        <v>1.0585</v>
      </c>
      <c r="AD61" s="277">
        <v>3.6749999999999998E-2</v>
      </c>
      <c r="AE61" s="277">
        <v>1.8969999999999998</v>
      </c>
      <c r="AF61" s="277">
        <v>0.69900000000000007</v>
      </c>
      <c r="AG61" s="277">
        <v>8.8285</v>
      </c>
      <c r="AH61" s="277">
        <v>1.3780000000000001</v>
      </c>
      <c r="AI61" s="53"/>
      <c r="AJ61" s="47" t="s">
        <v>118</v>
      </c>
      <c r="AK61" s="277" t="s">
        <v>118</v>
      </c>
      <c r="AL61" s="46" t="s">
        <v>118</v>
      </c>
      <c r="AM61" s="47" t="s">
        <v>118</v>
      </c>
      <c r="AN61" s="47" t="s">
        <v>118</v>
      </c>
    </row>
    <row r="62" spans="1:40" customFormat="1" ht="15" customHeight="1" x14ac:dyDescent="0.3">
      <c r="W62" s="43">
        <v>2002</v>
      </c>
      <c r="X62" s="44">
        <v>7.6014263961357944</v>
      </c>
      <c r="Y62" s="45">
        <v>8.4666666666666668</v>
      </c>
      <c r="Z62" s="46">
        <v>0.11</v>
      </c>
      <c r="AA62" s="277">
        <v>12.155666666666667</v>
      </c>
      <c r="AB62" s="277">
        <v>1.7033333333333331</v>
      </c>
      <c r="AC62" s="277">
        <v>1.8046666666666669</v>
      </c>
      <c r="AD62" s="277" t="s">
        <v>119</v>
      </c>
      <c r="AE62" s="277">
        <v>2.7970000000000002</v>
      </c>
      <c r="AF62" s="277">
        <v>1.1953333333333334</v>
      </c>
      <c r="AG62" s="277">
        <v>12.726666666666667</v>
      </c>
      <c r="AH62" s="277">
        <v>1.7150000000000001</v>
      </c>
      <c r="AI62" s="53"/>
      <c r="AJ62" s="47" t="s">
        <v>118</v>
      </c>
      <c r="AK62" s="277" t="s">
        <v>118</v>
      </c>
      <c r="AL62" s="46" t="s">
        <v>118</v>
      </c>
      <c r="AM62" s="47" t="s">
        <v>118</v>
      </c>
      <c r="AN62" s="47" t="s">
        <v>118</v>
      </c>
    </row>
    <row r="63" spans="1:40" customFormat="1" ht="15" customHeight="1" x14ac:dyDescent="0.3">
      <c r="W63" s="43">
        <v>2003</v>
      </c>
      <c r="X63" s="44">
        <v>7.5448205388439655</v>
      </c>
      <c r="Y63" s="45">
        <v>7.8250000000000002</v>
      </c>
      <c r="Z63" s="46">
        <v>0.14000000000000001</v>
      </c>
      <c r="AA63" s="277">
        <v>11.442500000000001</v>
      </c>
      <c r="AB63" s="277">
        <v>2.0099999999999998</v>
      </c>
      <c r="AC63" s="277">
        <v>1.625</v>
      </c>
      <c r="AD63" s="277" t="s">
        <v>119</v>
      </c>
      <c r="AE63" s="277">
        <v>2.08</v>
      </c>
      <c r="AF63" s="277">
        <v>0.95</v>
      </c>
      <c r="AG63" s="277">
        <v>12.025</v>
      </c>
      <c r="AH63" s="277">
        <v>1.5945</v>
      </c>
      <c r="AI63" s="53"/>
      <c r="AJ63" s="47" t="s">
        <v>118</v>
      </c>
      <c r="AK63" s="277" t="s">
        <v>118</v>
      </c>
      <c r="AL63" s="46" t="s">
        <v>118</v>
      </c>
      <c r="AM63" s="47" t="s">
        <v>118</v>
      </c>
      <c r="AN63" s="47" t="s">
        <v>118</v>
      </c>
    </row>
    <row r="64" spans="1:40" customFormat="1" ht="15" customHeight="1" x14ac:dyDescent="0.3">
      <c r="W64" s="43">
        <v>2004</v>
      </c>
      <c r="X64" s="44">
        <v>7.201638740130945</v>
      </c>
      <c r="Y64" s="45">
        <v>6.6325000000000003</v>
      </c>
      <c r="Z64" s="46">
        <v>0.24249999999999999</v>
      </c>
      <c r="AA64" s="277">
        <v>11.68</v>
      </c>
      <c r="AB64" s="277">
        <v>2.3025000000000002</v>
      </c>
      <c r="AC64" s="277">
        <v>1.0625</v>
      </c>
      <c r="AD64" s="277" t="s">
        <v>119</v>
      </c>
      <c r="AE64" s="277">
        <v>1.79</v>
      </c>
      <c r="AF64" s="277">
        <v>0.6825</v>
      </c>
      <c r="AG64" s="277">
        <v>9.0399999999999991</v>
      </c>
      <c r="AH64" s="277">
        <v>1.35</v>
      </c>
      <c r="AI64" s="53"/>
      <c r="AJ64" s="47" t="s">
        <v>118</v>
      </c>
      <c r="AK64" s="277" t="s">
        <v>119</v>
      </c>
      <c r="AL64" s="46" t="s">
        <v>119</v>
      </c>
      <c r="AM64" s="47" t="s">
        <v>118</v>
      </c>
      <c r="AN64" s="47">
        <v>3.2</v>
      </c>
    </row>
    <row r="65" spans="1:40" customFormat="1" ht="15" customHeight="1" x14ac:dyDescent="0.3">
      <c r="W65" s="43">
        <v>2005</v>
      </c>
      <c r="X65" s="44">
        <v>6.9867800460546921</v>
      </c>
      <c r="Y65" s="45">
        <v>7.9924999999999997</v>
      </c>
      <c r="Z65" s="46">
        <v>0.20749999999999999</v>
      </c>
      <c r="AA65" s="277">
        <v>15.309249999999999</v>
      </c>
      <c r="AB65" s="277">
        <v>0.81150000000000011</v>
      </c>
      <c r="AC65" s="277">
        <v>1.74475</v>
      </c>
      <c r="AD65" s="277">
        <v>5.6250000000000001E-2</v>
      </c>
      <c r="AE65" s="277">
        <v>1.76675</v>
      </c>
      <c r="AF65" s="277">
        <v>0.71524999999999994</v>
      </c>
      <c r="AG65" s="277">
        <v>7.4422499999999996</v>
      </c>
      <c r="AH65" s="277">
        <v>1.3504999999999998</v>
      </c>
      <c r="AI65" s="53"/>
      <c r="AJ65" s="47" t="s">
        <v>118</v>
      </c>
      <c r="AK65" s="277" t="s">
        <v>119</v>
      </c>
      <c r="AL65" s="46">
        <v>0.09</v>
      </c>
      <c r="AM65" s="47" t="s">
        <v>118</v>
      </c>
      <c r="AN65" s="47">
        <v>1.6</v>
      </c>
    </row>
    <row r="66" spans="1:40" customFormat="1" ht="15" customHeight="1" x14ac:dyDescent="0.3">
      <c r="W66" s="43">
        <v>2006</v>
      </c>
      <c r="X66" s="44">
        <v>6.7950931341141079</v>
      </c>
      <c r="Y66" s="45">
        <v>7.5875000000000004</v>
      </c>
      <c r="Z66" s="46">
        <v>0.23749999999999999</v>
      </c>
      <c r="AA66" s="277">
        <v>11.801499999999999</v>
      </c>
      <c r="AB66" s="277">
        <v>1.8722500000000002</v>
      </c>
      <c r="AC66" s="277">
        <v>1.2064999999999999</v>
      </c>
      <c r="AD66" s="277">
        <v>7.0499999999999993E-2</v>
      </c>
      <c r="AE66" s="277">
        <v>1.93475</v>
      </c>
      <c r="AF66" s="277">
        <v>0.65300000000000002</v>
      </c>
      <c r="AG66" s="277">
        <v>7.6379999999999999</v>
      </c>
      <c r="AH66" s="277">
        <v>1.1094999999999999</v>
      </c>
      <c r="AI66" s="53"/>
      <c r="AJ66" s="47" t="s">
        <v>118</v>
      </c>
      <c r="AK66" s="277">
        <v>0.03</v>
      </c>
      <c r="AL66" s="46">
        <v>3.0000000000000001E-3</v>
      </c>
      <c r="AM66" s="47" t="s">
        <v>118</v>
      </c>
      <c r="AN66" s="47">
        <v>2.8</v>
      </c>
    </row>
    <row r="67" spans="1:40" customFormat="1" ht="15" customHeight="1" x14ac:dyDescent="0.3">
      <c r="W67" s="43">
        <v>2007</v>
      </c>
      <c r="X67" s="44">
        <v>7.3156445367277918</v>
      </c>
      <c r="Y67" s="45">
        <v>8.8575000000000017</v>
      </c>
      <c r="Z67" s="46">
        <v>0.25</v>
      </c>
      <c r="AA67" s="277">
        <v>16.675000000000001</v>
      </c>
      <c r="AB67" s="277">
        <v>3.46</v>
      </c>
      <c r="AC67" s="277">
        <v>1.3075000000000001</v>
      </c>
      <c r="AD67" s="277">
        <v>0.13</v>
      </c>
      <c r="AE67" s="277">
        <v>2.085</v>
      </c>
      <c r="AF67" s="277">
        <v>0.95750000000000002</v>
      </c>
      <c r="AG67" s="277">
        <v>11</v>
      </c>
      <c r="AH67" s="277">
        <v>0.96250000000000002</v>
      </c>
      <c r="AI67" s="53"/>
      <c r="AJ67" s="47" t="s">
        <v>9</v>
      </c>
      <c r="AK67" s="277" t="s">
        <v>142</v>
      </c>
      <c r="AL67" s="46" t="s">
        <v>142</v>
      </c>
      <c r="AM67" s="47" t="s">
        <v>9</v>
      </c>
      <c r="AN67" s="47">
        <v>2.2000000000000002</v>
      </c>
    </row>
    <row r="68" spans="1:40" customFormat="1" ht="15" customHeight="1" x14ac:dyDescent="0.3">
      <c r="W68" s="43">
        <v>2008</v>
      </c>
      <c r="X68" s="44">
        <v>7.0541450906849192</v>
      </c>
      <c r="Y68" s="45">
        <v>8.4224999999999994</v>
      </c>
      <c r="Z68" s="46">
        <v>0.2475</v>
      </c>
      <c r="AA68" s="277">
        <v>13.916749999999999</v>
      </c>
      <c r="AB68" s="277">
        <v>1.8935</v>
      </c>
      <c r="AC68" s="277">
        <v>1.5147499999999998</v>
      </c>
      <c r="AD68" s="277">
        <v>0.29899999999999999</v>
      </c>
      <c r="AE68" s="277">
        <v>1.4284999999999999</v>
      </c>
      <c r="AF68" s="277">
        <v>1.0542499999999999</v>
      </c>
      <c r="AG68" s="277">
        <v>9.3830000000000009</v>
      </c>
      <c r="AH68" s="277">
        <v>1.2030000000000001</v>
      </c>
      <c r="AI68" s="53"/>
      <c r="AJ68" s="47" t="s">
        <v>9</v>
      </c>
      <c r="AK68" s="277" t="s">
        <v>147</v>
      </c>
      <c r="AL68" s="46" t="s">
        <v>146</v>
      </c>
      <c r="AM68" s="47" t="s">
        <v>9</v>
      </c>
      <c r="AN68" s="47">
        <v>2.5</v>
      </c>
    </row>
    <row r="69" spans="1:40" customFormat="1" ht="15" customHeight="1" x14ac:dyDescent="0.3">
      <c r="W69" s="43">
        <v>2009</v>
      </c>
      <c r="X69" s="44">
        <v>6.98301900486309</v>
      </c>
      <c r="Y69" s="45">
        <v>8.2799999999999994</v>
      </c>
      <c r="Z69" s="46">
        <v>0.27750000000000002</v>
      </c>
      <c r="AA69" s="277">
        <v>15.5063</v>
      </c>
      <c r="AB69" s="277">
        <v>2.0658214285714287</v>
      </c>
      <c r="AC69" s="277">
        <v>1.3385</v>
      </c>
      <c r="AD69" s="277">
        <v>0.13840833333333333</v>
      </c>
      <c r="AE69" s="277">
        <v>1.8771</v>
      </c>
      <c r="AF69" s="277">
        <v>1.0375000000000001</v>
      </c>
      <c r="AG69" s="277">
        <v>9.8503749999999997</v>
      </c>
      <c r="AH69" s="277">
        <v>1.3792499999999999</v>
      </c>
      <c r="AI69" s="43"/>
      <c r="AJ69" s="47" t="s">
        <v>9</v>
      </c>
      <c r="AK69" s="277" t="s">
        <v>147</v>
      </c>
      <c r="AL69" s="46" t="s">
        <v>146</v>
      </c>
      <c r="AM69" s="47" t="s">
        <v>9</v>
      </c>
      <c r="AN69" s="47">
        <v>2.5</v>
      </c>
    </row>
    <row r="70" spans="1:40" customFormat="1" ht="15" customHeight="1" x14ac:dyDescent="0.3">
      <c r="W70" s="43">
        <v>2010</v>
      </c>
      <c r="X70" s="44">
        <v>7.333048963998416</v>
      </c>
      <c r="Y70" s="45">
        <v>8.1125000000000007</v>
      </c>
      <c r="Z70" s="46">
        <v>0.28000000000000003</v>
      </c>
      <c r="AA70" s="277">
        <v>13.921749999999999</v>
      </c>
      <c r="AB70" s="277">
        <v>2.8322500000000002</v>
      </c>
      <c r="AC70" s="277">
        <v>1.2705</v>
      </c>
      <c r="AD70" s="277" t="s">
        <v>177</v>
      </c>
      <c r="AE70" s="277">
        <v>1.224</v>
      </c>
      <c r="AF70" s="277">
        <v>0.80649999999999999</v>
      </c>
      <c r="AG70" s="277">
        <v>10.488</v>
      </c>
      <c r="AH70" s="277">
        <v>1.3452499999999998</v>
      </c>
      <c r="AI70" s="43"/>
      <c r="AJ70" s="47" t="s">
        <v>9</v>
      </c>
      <c r="AK70" s="277" t="s">
        <v>147</v>
      </c>
      <c r="AL70" s="46" t="s">
        <v>146</v>
      </c>
      <c r="AM70" s="47" t="s">
        <v>9</v>
      </c>
      <c r="AN70" s="47">
        <v>3</v>
      </c>
    </row>
    <row r="71" spans="1:40" customFormat="1" ht="15" customHeight="1" x14ac:dyDescent="0.3">
      <c r="W71" s="43">
        <v>2011</v>
      </c>
      <c r="X71" s="44">
        <v>6.8495516758190638</v>
      </c>
      <c r="Y71" s="45">
        <v>6.8324999999999996</v>
      </c>
      <c r="Z71" s="46">
        <v>0.27500000000000002</v>
      </c>
      <c r="AA71" s="277">
        <v>12.893999999999998</v>
      </c>
      <c r="AB71" s="277">
        <v>0.87249999999999994</v>
      </c>
      <c r="AC71" s="277">
        <v>0.51075000000000004</v>
      </c>
      <c r="AD71" s="277" t="s">
        <v>142</v>
      </c>
      <c r="AE71" s="277">
        <v>0.73625000000000007</v>
      </c>
      <c r="AF71" s="277">
        <v>0.84075</v>
      </c>
      <c r="AG71" s="277">
        <v>8.0905000000000005</v>
      </c>
      <c r="AH71" s="277">
        <v>2.008</v>
      </c>
      <c r="AI71" s="43"/>
      <c r="AJ71" s="47" t="s">
        <v>9</v>
      </c>
      <c r="AK71" s="277" t="s">
        <v>147</v>
      </c>
      <c r="AL71" s="46" t="s">
        <v>146</v>
      </c>
      <c r="AM71" s="47" t="s">
        <v>9</v>
      </c>
      <c r="AN71" s="47">
        <v>3</v>
      </c>
    </row>
    <row r="72" spans="1:40" customFormat="1" ht="15" customHeight="1" x14ac:dyDescent="0.3">
      <c r="W72" s="43">
        <v>2012</v>
      </c>
      <c r="X72" s="44">
        <v>6.8321985999439674</v>
      </c>
      <c r="Y72" s="45">
        <v>6.9474999999999998</v>
      </c>
      <c r="Z72" s="46">
        <v>0.27500000000000002</v>
      </c>
      <c r="AA72" s="277">
        <v>12.968999999999999</v>
      </c>
      <c r="AB72" s="277">
        <v>0.96024999999999994</v>
      </c>
      <c r="AC72" s="277">
        <v>0.56925000000000003</v>
      </c>
      <c r="AD72" s="277" t="s">
        <v>142</v>
      </c>
      <c r="AE72" s="277">
        <v>0.69625000000000004</v>
      </c>
      <c r="AF72" s="277">
        <v>0.82625000000000004</v>
      </c>
      <c r="AG72" s="277">
        <v>7.8014999999999999</v>
      </c>
      <c r="AH72" s="277">
        <v>2.0139999999999998</v>
      </c>
      <c r="AI72" s="43"/>
      <c r="AJ72" s="47" t="s">
        <v>9</v>
      </c>
      <c r="AK72" s="277" t="s">
        <v>147</v>
      </c>
      <c r="AL72" s="46" t="s">
        <v>146</v>
      </c>
      <c r="AM72" s="47" t="s">
        <v>9</v>
      </c>
      <c r="AN72" s="47">
        <v>4</v>
      </c>
    </row>
    <row r="73" spans="1:40" customFormat="1" ht="15" customHeight="1" x14ac:dyDescent="0.3">
      <c r="W73" s="43">
        <v>2013</v>
      </c>
      <c r="X73" s="44">
        <v>6.8628104941922983</v>
      </c>
      <c r="Y73" s="45">
        <v>8.9175000000000004</v>
      </c>
      <c r="Z73" s="46">
        <v>0.33250000000000002</v>
      </c>
      <c r="AA73" s="277">
        <v>15.007499999999999</v>
      </c>
      <c r="AB73" s="277">
        <v>2.3890000000000002</v>
      </c>
      <c r="AC73" s="277">
        <v>3.1582500000000007</v>
      </c>
      <c r="AD73" s="277" t="s">
        <v>142</v>
      </c>
      <c r="AE73" s="277">
        <v>3.5012499999999998</v>
      </c>
      <c r="AF73" s="277">
        <v>1.3654999999999999</v>
      </c>
      <c r="AG73" s="277">
        <v>11.069750000000001</v>
      </c>
      <c r="AH73" s="277">
        <v>1.6887500000000002</v>
      </c>
      <c r="AI73" s="43"/>
      <c r="AJ73" s="47" t="s">
        <v>9</v>
      </c>
      <c r="AK73" s="277" t="s">
        <v>147</v>
      </c>
      <c r="AL73" s="46" t="s">
        <v>146</v>
      </c>
      <c r="AM73" s="47" t="s">
        <v>9</v>
      </c>
      <c r="AN73" s="47">
        <v>5</v>
      </c>
    </row>
    <row r="74" spans="1:40" customFormat="1" ht="15" customHeight="1" x14ac:dyDescent="0.3">
      <c r="A74" s="301" t="s">
        <v>363</v>
      </c>
      <c r="W74" s="43">
        <v>2014</v>
      </c>
      <c r="X74" s="44">
        <v>7.0473840996851926</v>
      </c>
      <c r="Y74" s="45">
        <v>8.2375000000000007</v>
      </c>
      <c r="Z74" s="46">
        <v>0.27249999999999996</v>
      </c>
      <c r="AA74" s="277">
        <v>15.848749999999999</v>
      </c>
      <c r="AB74" s="277">
        <v>1.2794999999999999</v>
      </c>
      <c r="AC74" s="277">
        <v>1.3154999999999999</v>
      </c>
      <c r="AD74" s="277">
        <v>0.27050000000000002</v>
      </c>
      <c r="AE74" s="277">
        <v>1.9290000000000003</v>
      </c>
      <c r="AF74" s="277">
        <v>1.05575</v>
      </c>
      <c r="AG74" s="277">
        <v>9.1532499999999999</v>
      </c>
      <c r="AH74" s="277">
        <v>1.6142500000000002</v>
      </c>
      <c r="AI74" s="43"/>
      <c r="AJ74" s="47" t="s">
        <v>9</v>
      </c>
      <c r="AK74" s="277" t="s">
        <v>147</v>
      </c>
      <c r="AL74" s="46" t="s">
        <v>146</v>
      </c>
      <c r="AM74" s="47" t="s">
        <v>9</v>
      </c>
      <c r="AN74" s="47">
        <v>4</v>
      </c>
    </row>
    <row r="75" spans="1:40" customFormat="1" ht="15" customHeight="1" x14ac:dyDescent="0.3">
      <c r="W75" s="43">
        <v>2015</v>
      </c>
      <c r="X75" s="44">
        <v>7.0933189287461769</v>
      </c>
      <c r="Y75" s="45">
        <v>7.27</v>
      </c>
      <c r="Z75" s="46">
        <v>0.26250000000000001</v>
      </c>
      <c r="AA75" s="277">
        <v>11.3215</v>
      </c>
      <c r="AB75" s="277">
        <v>6.4467499999999998</v>
      </c>
      <c r="AC75" s="277">
        <v>1.55</v>
      </c>
      <c r="AD75" s="277" t="s">
        <v>142</v>
      </c>
      <c r="AE75" s="277">
        <v>4.1202499999999995</v>
      </c>
      <c r="AF75" s="277">
        <v>0.95474999999999999</v>
      </c>
      <c r="AG75" s="277">
        <v>9.1910000000000007</v>
      </c>
      <c r="AH75" s="277">
        <v>1.2807500000000001</v>
      </c>
      <c r="AI75" s="43"/>
      <c r="AJ75" s="47" t="s">
        <v>9</v>
      </c>
      <c r="AK75" s="277" t="s">
        <v>147</v>
      </c>
      <c r="AL75" s="46" t="s">
        <v>146</v>
      </c>
      <c r="AM75" s="47" t="s">
        <v>9</v>
      </c>
      <c r="AN75" s="47">
        <v>3</v>
      </c>
    </row>
    <row r="76" spans="1:40" customFormat="1" ht="15" customHeight="1" x14ac:dyDescent="0.3">
      <c r="W76" s="43">
        <v>2016</v>
      </c>
      <c r="X76" s="44">
        <v>7.0984338932548843</v>
      </c>
      <c r="Y76" s="45">
        <v>7.6</v>
      </c>
      <c r="Z76" s="46">
        <v>0.29500000000000004</v>
      </c>
      <c r="AA76" s="277">
        <v>11.69725</v>
      </c>
      <c r="AB76" s="277">
        <v>2.8569999999999998</v>
      </c>
      <c r="AC76" s="277">
        <v>0.81974999999999998</v>
      </c>
      <c r="AD76" s="277" t="s">
        <v>142</v>
      </c>
      <c r="AE76" s="277">
        <v>2.2902500000000003</v>
      </c>
      <c r="AF76" s="277">
        <v>0.64775000000000005</v>
      </c>
      <c r="AG76" s="277">
        <v>10.06875</v>
      </c>
      <c r="AH76" s="277">
        <v>1.1135000000000002</v>
      </c>
      <c r="AI76" s="43"/>
      <c r="AJ76" s="47" t="s">
        <v>9</v>
      </c>
      <c r="AK76" s="277" t="s">
        <v>147</v>
      </c>
      <c r="AL76" s="46" t="s">
        <v>146</v>
      </c>
      <c r="AM76" s="47"/>
      <c r="AN76" s="47" t="s">
        <v>142</v>
      </c>
    </row>
    <row r="77" spans="1:40" customFormat="1" ht="15" customHeight="1" thickBot="1" x14ac:dyDescent="0.35">
      <c r="W77" s="54">
        <v>2017</v>
      </c>
      <c r="X77" s="55">
        <v>6.9867812018874629</v>
      </c>
      <c r="Y77" s="56">
        <v>6.87</v>
      </c>
      <c r="Z77" s="57">
        <v>0.33500000000000002</v>
      </c>
      <c r="AA77" s="278">
        <v>9.0227500000000003</v>
      </c>
      <c r="AB77" s="278">
        <v>2.0920000000000001</v>
      </c>
      <c r="AC77" s="278">
        <v>1.0165</v>
      </c>
      <c r="AD77" s="278">
        <v>2.5500000000000002E-2</v>
      </c>
      <c r="AE77" s="278">
        <v>2.0217499999999999</v>
      </c>
      <c r="AF77" s="278">
        <v>0.81549999999999989</v>
      </c>
      <c r="AG77" s="278">
        <v>8.6015000000000015</v>
      </c>
      <c r="AH77" s="278">
        <v>1.41275</v>
      </c>
      <c r="AI77" s="54"/>
      <c r="AJ77" s="58" t="s">
        <v>9</v>
      </c>
      <c r="AK77" s="278" t="s">
        <v>147</v>
      </c>
      <c r="AL77" s="57" t="s">
        <v>146</v>
      </c>
      <c r="AM77" s="58" t="s">
        <v>9</v>
      </c>
      <c r="AN77" s="58" t="s">
        <v>142</v>
      </c>
    </row>
    <row r="78" spans="1:40" customFormat="1" ht="15" customHeight="1" x14ac:dyDescent="0.3">
      <c r="W78" s="981"/>
      <c r="X78" s="981"/>
      <c r="Y78" s="981"/>
      <c r="Z78" s="981"/>
      <c r="AA78" s="981"/>
      <c r="AB78" s="981"/>
      <c r="AC78" s="35"/>
      <c r="AD78" s="35"/>
      <c r="AE78" s="35"/>
      <c r="AF78" s="35"/>
      <c r="AG78" s="35"/>
      <c r="AH78" s="35"/>
      <c r="AI78" s="37"/>
      <c r="AJ78" s="39"/>
      <c r="AK78" s="38"/>
      <c r="AL78" s="38"/>
      <c r="AM78" s="39"/>
      <c r="AN78" s="39"/>
    </row>
    <row r="79" spans="1:40" customFormat="1" ht="15" customHeight="1" thickBot="1" x14ac:dyDescent="0.35">
      <c r="W79" s="40" t="s">
        <v>406</v>
      </c>
      <c r="X79" s="34"/>
      <c r="Y79" s="35"/>
      <c r="Z79" s="36"/>
      <c r="AA79" s="35"/>
      <c r="AB79" s="35"/>
      <c r="AC79" s="35"/>
      <c r="AD79" s="35"/>
      <c r="AE79" s="35"/>
      <c r="AF79" s="35"/>
      <c r="AG79" s="35"/>
      <c r="AH79" s="35"/>
      <c r="AI79" s="37"/>
      <c r="AJ79" s="39"/>
      <c r="AK79" s="38"/>
      <c r="AL79" s="38"/>
      <c r="AM79" s="39"/>
      <c r="AN79" s="39"/>
    </row>
    <row r="80" spans="1:40" customFormat="1" ht="15" customHeight="1" x14ac:dyDescent="0.3">
      <c r="W80" s="41"/>
      <c r="X80" s="982" t="s">
        <v>16</v>
      </c>
      <c r="Y80" s="982"/>
      <c r="Z80" s="982"/>
      <c r="AA80" s="982"/>
      <c r="AB80" s="982"/>
      <c r="AC80" s="982"/>
      <c r="AD80" s="982"/>
      <c r="AE80" s="982"/>
      <c r="AF80" s="982"/>
      <c r="AG80" s="982"/>
      <c r="AH80" s="982"/>
      <c r="AI80" s="42"/>
      <c r="AJ80" s="982" t="s">
        <v>70</v>
      </c>
      <c r="AK80" s="982"/>
      <c r="AL80" s="982"/>
      <c r="AM80" s="982"/>
      <c r="AN80" s="982"/>
    </row>
    <row r="81" spans="1:40" customFormat="1" ht="15" customHeight="1" x14ac:dyDescent="0.45">
      <c r="W81" s="43"/>
      <c r="X81" s="44" t="s">
        <v>94</v>
      </c>
      <c r="Y81" s="45" t="s">
        <v>95</v>
      </c>
      <c r="Z81" s="46" t="s">
        <v>96</v>
      </c>
      <c r="AA81" s="45" t="s">
        <v>120</v>
      </c>
      <c r="AB81" s="45" t="s">
        <v>121</v>
      </c>
      <c r="AC81" s="45" t="s">
        <v>122</v>
      </c>
      <c r="AD81" s="45" t="s">
        <v>123</v>
      </c>
      <c r="AE81" s="45" t="s">
        <v>124</v>
      </c>
      <c r="AF81" s="45" t="s">
        <v>125</v>
      </c>
      <c r="AG81" s="45" t="s">
        <v>126</v>
      </c>
      <c r="AH81" s="45" t="s">
        <v>127</v>
      </c>
      <c r="AI81" s="43"/>
      <c r="AJ81" s="47" t="s">
        <v>25</v>
      </c>
      <c r="AK81" s="46" t="s">
        <v>128</v>
      </c>
      <c r="AL81" s="46" t="s">
        <v>129</v>
      </c>
      <c r="AM81" s="47" t="s">
        <v>90</v>
      </c>
      <c r="AN81" s="47" t="s">
        <v>26</v>
      </c>
    </row>
    <row r="82" spans="1:40" customFormat="1" ht="15" customHeight="1" x14ac:dyDescent="0.3">
      <c r="W82" s="48"/>
      <c r="X82" s="49"/>
      <c r="Y82" s="50" t="s">
        <v>114</v>
      </c>
      <c r="Z82" s="51" t="s">
        <v>115</v>
      </c>
      <c r="AA82" s="50" t="s">
        <v>116</v>
      </c>
      <c r="AB82" s="50" t="s">
        <v>116</v>
      </c>
      <c r="AC82" s="50" t="s">
        <v>116</v>
      </c>
      <c r="AD82" s="50" t="s">
        <v>116</v>
      </c>
      <c r="AE82" s="50" t="s">
        <v>116</v>
      </c>
      <c r="AF82" s="50" t="s">
        <v>116</v>
      </c>
      <c r="AG82" s="50" t="s">
        <v>116</v>
      </c>
      <c r="AH82" s="50" t="s">
        <v>116</v>
      </c>
      <c r="AI82" s="48"/>
      <c r="AJ82" s="52" t="s">
        <v>117</v>
      </c>
      <c r="AK82" s="51" t="s">
        <v>116</v>
      </c>
      <c r="AL82" s="51" t="s">
        <v>116</v>
      </c>
      <c r="AM82" s="52" t="s">
        <v>116</v>
      </c>
      <c r="AN82" s="52" t="s">
        <v>116</v>
      </c>
    </row>
    <row r="83" spans="1:40" customFormat="1" ht="15" customHeight="1" x14ac:dyDescent="0.3">
      <c r="W83" s="43">
        <v>2001</v>
      </c>
      <c r="X83" s="44">
        <v>7.6181721278721826</v>
      </c>
      <c r="Y83" s="45" t="s">
        <v>9</v>
      </c>
      <c r="Z83" s="46" t="s">
        <v>9</v>
      </c>
      <c r="AA83" s="277">
        <v>17.7</v>
      </c>
      <c r="AB83" s="45">
        <v>0.625</v>
      </c>
      <c r="AC83" s="47">
        <v>43.125</v>
      </c>
      <c r="AD83" s="45">
        <v>0.2</v>
      </c>
      <c r="AE83" s="45" t="s">
        <v>9</v>
      </c>
      <c r="AF83" s="45" t="s">
        <v>9</v>
      </c>
      <c r="AG83" s="45" t="s">
        <v>9</v>
      </c>
      <c r="AH83" s="45" t="s">
        <v>9</v>
      </c>
      <c r="AI83" s="53"/>
      <c r="AJ83" s="47" t="s">
        <v>9</v>
      </c>
      <c r="AK83" s="46" t="s">
        <v>9</v>
      </c>
      <c r="AL83" s="46" t="s">
        <v>9</v>
      </c>
      <c r="AM83" s="47" t="s">
        <v>9</v>
      </c>
      <c r="AN83" s="47" t="s">
        <v>9</v>
      </c>
    </row>
    <row r="84" spans="1:40" customFormat="1" ht="15" customHeight="1" x14ac:dyDescent="0.3">
      <c r="W84" s="43">
        <v>2002</v>
      </c>
      <c r="X84" s="44">
        <v>7.9251113770673998</v>
      </c>
      <c r="Y84" s="45">
        <v>6.6974999999999998</v>
      </c>
      <c r="Z84" s="46">
        <v>0.96308035714285722</v>
      </c>
      <c r="AA84" s="277">
        <v>19.887499999999999</v>
      </c>
      <c r="AB84" s="45">
        <v>0.82750000000000001</v>
      </c>
      <c r="AC84" s="47">
        <v>23.802499999999998</v>
      </c>
      <c r="AD84" s="45">
        <v>0.23</v>
      </c>
      <c r="AE84" s="45">
        <v>7.2649999999999997</v>
      </c>
      <c r="AF84" s="45">
        <v>1.57</v>
      </c>
      <c r="AG84" s="47">
        <v>17</v>
      </c>
      <c r="AH84" s="45">
        <v>2.4950000000000001</v>
      </c>
      <c r="AI84" s="53"/>
      <c r="AJ84" s="47" t="s">
        <v>9</v>
      </c>
      <c r="AK84" s="46" t="s">
        <v>9</v>
      </c>
      <c r="AL84" s="46" t="s">
        <v>9</v>
      </c>
      <c r="AM84" s="47" t="s">
        <v>9</v>
      </c>
      <c r="AN84" s="47" t="s">
        <v>9</v>
      </c>
    </row>
    <row r="85" spans="1:40" customFormat="1" ht="15" customHeight="1" x14ac:dyDescent="0.3">
      <c r="W85" s="77">
        <v>2003</v>
      </c>
      <c r="X85" s="78">
        <v>7.8214596472722961</v>
      </c>
      <c r="Y85" s="79">
        <v>7.5350000000000001</v>
      </c>
      <c r="Z85" s="80">
        <v>1.6025</v>
      </c>
      <c r="AA85" s="279">
        <v>17.5</v>
      </c>
      <c r="AB85" s="79">
        <v>0.28999999999999998</v>
      </c>
      <c r="AC85" s="82">
        <v>19.587499999999999</v>
      </c>
      <c r="AD85" s="79">
        <v>0.17</v>
      </c>
      <c r="AE85" s="79">
        <v>7.34</v>
      </c>
      <c r="AF85" s="79">
        <v>1.9550000000000001</v>
      </c>
      <c r="AG85" s="82">
        <v>16.8</v>
      </c>
      <c r="AH85" s="79">
        <v>2.3624999999999998</v>
      </c>
      <c r="AI85" s="81"/>
      <c r="AJ85" s="82" t="s">
        <v>9</v>
      </c>
      <c r="AK85" s="80" t="s">
        <v>9</v>
      </c>
      <c r="AL85" s="80">
        <v>2.8750000000000001E-2</v>
      </c>
      <c r="AM85" s="82" t="s">
        <v>9</v>
      </c>
      <c r="AN85" s="82">
        <v>1.675</v>
      </c>
    </row>
    <row r="86" spans="1:40" customFormat="1" ht="15" customHeight="1" x14ac:dyDescent="0.3">
      <c r="W86" s="83">
        <v>2004</v>
      </c>
      <c r="X86" s="84">
        <v>7.1198404269856868</v>
      </c>
      <c r="Y86" s="85">
        <v>8.4924999999999997</v>
      </c>
      <c r="Z86" s="86">
        <v>0.64500000000000002</v>
      </c>
      <c r="AA86" s="85">
        <v>5.4675000000000002</v>
      </c>
      <c r="AB86" s="85">
        <v>1.8975</v>
      </c>
      <c r="AC86" s="85">
        <v>6.0324999999999998</v>
      </c>
      <c r="AD86" s="85" t="s">
        <v>119</v>
      </c>
      <c r="AE86" s="85">
        <v>8.9499999999999993</v>
      </c>
      <c r="AF86" s="85">
        <v>1.8825000000000001</v>
      </c>
      <c r="AG86" s="85">
        <v>5.41</v>
      </c>
      <c r="AH86" s="85">
        <v>2.8374999999999999</v>
      </c>
      <c r="AI86" s="87"/>
      <c r="AJ86" s="88" t="s">
        <v>9</v>
      </c>
      <c r="AK86" s="86"/>
      <c r="AL86" s="86" t="s">
        <v>119</v>
      </c>
      <c r="AM86" s="88" t="s">
        <v>9</v>
      </c>
      <c r="AN86" s="88">
        <v>1.075</v>
      </c>
    </row>
    <row r="87" spans="1:40" customFormat="1" ht="15" customHeight="1" x14ac:dyDescent="0.3">
      <c r="W87" s="43">
        <v>2005</v>
      </c>
      <c r="X87" s="44">
        <v>6.9717232378476099</v>
      </c>
      <c r="Y87" s="45">
        <v>9.5250000000000004</v>
      </c>
      <c r="Z87" s="46">
        <v>0.13250000000000001</v>
      </c>
      <c r="AA87" s="45">
        <v>5.8250000000000002</v>
      </c>
      <c r="AB87" s="45">
        <v>1.7</v>
      </c>
      <c r="AC87" s="45">
        <v>6.7249999999999996</v>
      </c>
      <c r="AD87" s="45" t="s">
        <v>119</v>
      </c>
      <c r="AE87" s="45">
        <v>8.9</v>
      </c>
      <c r="AF87" s="45">
        <v>1.6</v>
      </c>
      <c r="AG87" s="45">
        <v>4.625</v>
      </c>
      <c r="AH87" s="45">
        <v>2.65</v>
      </c>
      <c r="AI87" s="53"/>
      <c r="AJ87" s="47">
        <v>1.2749999999999999</v>
      </c>
      <c r="AK87" s="46" t="s">
        <v>119</v>
      </c>
      <c r="AL87" s="46" t="s">
        <v>119</v>
      </c>
      <c r="AM87" s="47" t="s">
        <v>9</v>
      </c>
      <c r="AN87" s="47">
        <v>0.92500000000000004</v>
      </c>
    </row>
    <row r="88" spans="1:40" customFormat="1" ht="15" customHeight="1" x14ac:dyDescent="0.3">
      <c r="W88" s="43">
        <v>2006</v>
      </c>
      <c r="X88" s="44">
        <v>7.1809071949848846</v>
      </c>
      <c r="Y88" s="45">
        <v>7.35</v>
      </c>
      <c r="Z88" s="46">
        <v>0.22500000000000001</v>
      </c>
      <c r="AA88" s="45">
        <v>2.6</v>
      </c>
      <c r="AB88" s="45">
        <v>1.1499999999999999</v>
      </c>
      <c r="AC88" s="45">
        <v>4.5</v>
      </c>
      <c r="AD88" s="45">
        <v>1.1000000000000001</v>
      </c>
      <c r="AE88" s="45">
        <v>5.4</v>
      </c>
      <c r="AF88" s="45">
        <v>1.125</v>
      </c>
      <c r="AG88" s="45">
        <v>4.375</v>
      </c>
      <c r="AH88" s="45">
        <v>1.575</v>
      </c>
      <c r="AI88" s="53"/>
      <c r="AJ88" s="47">
        <v>1.25</v>
      </c>
      <c r="AK88" s="46" t="s">
        <v>142</v>
      </c>
      <c r="AL88" s="46" t="s">
        <v>142</v>
      </c>
      <c r="AM88" s="47"/>
      <c r="AN88" s="47">
        <v>0.97499999999999998</v>
      </c>
    </row>
    <row r="89" spans="1:40" customFormat="1" ht="15" customHeight="1" x14ac:dyDescent="0.3">
      <c r="W89" s="43">
        <v>2007</v>
      </c>
      <c r="X89" s="44">
        <v>7.2791373041507379</v>
      </c>
      <c r="Y89" s="45">
        <v>7.7949999999999999</v>
      </c>
      <c r="Z89" s="46">
        <v>0.24025000000000002</v>
      </c>
      <c r="AA89" s="45">
        <v>3.61</v>
      </c>
      <c r="AB89" s="45">
        <v>1.7675000000000001</v>
      </c>
      <c r="AC89" s="45">
        <v>5.09</v>
      </c>
      <c r="AD89" s="45">
        <v>9.7500000000000003E-2</v>
      </c>
      <c r="AE89" s="45">
        <v>6.0050000000000008</v>
      </c>
      <c r="AF89" s="45">
        <v>1.2225000000000001</v>
      </c>
      <c r="AG89" s="45">
        <v>3.6524999999999999</v>
      </c>
      <c r="AH89" s="45">
        <v>1.375</v>
      </c>
      <c r="AI89" s="53"/>
      <c r="AJ89" s="47">
        <v>1.25</v>
      </c>
      <c r="AK89" s="46" t="s">
        <v>142</v>
      </c>
      <c r="AL89" s="46" t="s">
        <v>142</v>
      </c>
      <c r="AM89" s="47" t="s">
        <v>9</v>
      </c>
      <c r="AN89" s="47">
        <v>1.125</v>
      </c>
    </row>
    <row r="90" spans="1:40" customFormat="1" ht="15" customHeight="1" x14ac:dyDescent="0.3">
      <c r="W90" s="43">
        <v>2008</v>
      </c>
      <c r="X90" s="44">
        <v>7.1822073017659891</v>
      </c>
      <c r="Y90" s="45">
        <v>7.5824999999999996</v>
      </c>
      <c r="Z90" s="46">
        <v>0.16500000000000001</v>
      </c>
      <c r="AA90" s="45">
        <v>2.9525000000000001</v>
      </c>
      <c r="AB90" s="45">
        <v>2.355</v>
      </c>
      <c r="AC90" s="45">
        <v>4.8975</v>
      </c>
      <c r="AD90" s="45">
        <v>4.7500000000000001E-2</v>
      </c>
      <c r="AE90" s="45">
        <v>6.830000000000001</v>
      </c>
      <c r="AF90" s="45">
        <v>1.3133333333333332</v>
      </c>
      <c r="AG90" s="45">
        <v>4.4033333333333333</v>
      </c>
      <c r="AH90" s="45">
        <v>1.7566666666666666</v>
      </c>
      <c r="AI90" s="53"/>
      <c r="AJ90" s="47">
        <v>1.3</v>
      </c>
      <c r="AK90" s="46" t="s">
        <v>142</v>
      </c>
      <c r="AL90" s="46" t="s">
        <v>142</v>
      </c>
      <c r="AM90" s="47" t="s">
        <v>9</v>
      </c>
      <c r="AN90" s="47">
        <v>1.125</v>
      </c>
    </row>
    <row r="91" spans="1:40" customFormat="1" ht="15" customHeight="1" x14ac:dyDescent="0.3">
      <c r="W91" s="43">
        <v>2009</v>
      </c>
      <c r="X91" s="44">
        <v>7.1642321134427736</v>
      </c>
      <c r="Y91" s="45">
        <v>7.7399999999999993</v>
      </c>
      <c r="Z91" s="46">
        <v>0.36649999999999999</v>
      </c>
      <c r="AA91" s="45">
        <v>2.9725000000000001</v>
      </c>
      <c r="AB91" s="45">
        <v>4.1999999999999993</v>
      </c>
      <c r="AC91" s="45">
        <v>6.3025000000000002</v>
      </c>
      <c r="AD91" s="45">
        <v>5.7500000000000009E-2</v>
      </c>
      <c r="AE91" s="45">
        <v>7.86</v>
      </c>
      <c r="AF91" s="45">
        <v>1.5699999999999998</v>
      </c>
      <c r="AG91" s="45">
        <v>2.7675000000000001</v>
      </c>
      <c r="AH91" s="45">
        <v>1.96</v>
      </c>
      <c r="AI91" s="43"/>
      <c r="AJ91" s="47">
        <v>1.05</v>
      </c>
      <c r="AK91" s="46" t="s">
        <v>142</v>
      </c>
      <c r="AL91" s="46" t="s">
        <v>142</v>
      </c>
      <c r="AM91" s="47" t="s">
        <v>9</v>
      </c>
      <c r="AN91" s="47">
        <v>1.2749999999999999</v>
      </c>
    </row>
    <row r="92" spans="1:40" customFormat="1" ht="15" customHeight="1" x14ac:dyDescent="0.3">
      <c r="A92" s="301" t="s">
        <v>364</v>
      </c>
      <c r="W92" s="43">
        <v>2010</v>
      </c>
      <c r="X92" s="44">
        <v>7.2212499547134277</v>
      </c>
      <c r="Y92" s="45">
        <v>6.8599999999999994</v>
      </c>
      <c r="Z92" s="46">
        <v>0.39299999999999996</v>
      </c>
      <c r="AA92" s="45">
        <v>2.4900000000000002</v>
      </c>
      <c r="AB92" s="45">
        <v>2.4950000000000001</v>
      </c>
      <c r="AC92" s="45">
        <v>5.1499999999999995</v>
      </c>
      <c r="AD92" s="45">
        <v>0.08</v>
      </c>
      <c r="AE92" s="45">
        <v>6.9775000000000009</v>
      </c>
      <c r="AF92" s="45">
        <v>1.2275</v>
      </c>
      <c r="AG92" s="45">
        <v>4.2975000000000003</v>
      </c>
      <c r="AH92" s="45">
        <v>1.7200000000000002</v>
      </c>
      <c r="AI92" s="43"/>
      <c r="AJ92" s="47">
        <v>1.1000000000000001</v>
      </c>
      <c r="AK92" s="46" t="s">
        <v>142</v>
      </c>
      <c r="AL92" s="46" t="s">
        <v>142</v>
      </c>
      <c r="AM92" s="47" t="s">
        <v>9</v>
      </c>
      <c r="AN92" s="47">
        <v>1.375</v>
      </c>
    </row>
    <row r="93" spans="1:40" customFormat="1" ht="15" customHeight="1" x14ac:dyDescent="0.3">
      <c r="W93" s="43">
        <v>2011</v>
      </c>
      <c r="X93" s="44">
        <v>7.1605853505008668</v>
      </c>
      <c r="Y93" s="45">
        <v>7.42</v>
      </c>
      <c r="Z93" s="46">
        <v>0.46724999999999994</v>
      </c>
      <c r="AA93" s="45">
        <v>1.95</v>
      </c>
      <c r="AB93" s="45">
        <v>1.0024999999999999</v>
      </c>
      <c r="AC93" s="45">
        <v>4.3274999999999997</v>
      </c>
      <c r="AD93" s="45">
        <v>0.09</v>
      </c>
      <c r="AE93" s="45">
        <v>7.7024999999999997</v>
      </c>
      <c r="AF93" s="45">
        <v>1.1499999999999999</v>
      </c>
      <c r="AG93" s="45">
        <v>4.68</v>
      </c>
      <c r="AH93" s="45">
        <v>1.6924999999999999</v>
      </c>
      <c r="AI93" s="43"/>
      <c r="AJ93" s="47">
        <v>1.05</v>
      </c>
      <c r="AK93" s="46" t="s">
        <v>142</v>
      </c>
      <c r="AL93" s="46" t="s">
        <v>142</v>
      </c>
      <c r="AM93" s="47" t="s">
        <v>9</v>
      </c>
      <c r="AN93" s="47">
        <v>1.2749999999999999</v>
      </c>
    </row>
    <row r="94" spans="1:40" customFormat="1" ht="15" customHeight="1" x14ac:dyDescent="0.3">
      <c r="W94" s="43">
        <v>2012</v>
      </c>
      <c r="X94" s="44">
        <v>7.2553347564616342</v>
      </c>
      <c r="Y94" s="45">
        <v>7.6174999999999997</v>
      </c>
      <c r="Z94" s="46">
        <v>0.49924999999999997</v>
      </c>
      <c r="AA94" s="45">
        <v>2.9825000000000004</v>
      </c>
      <c r="AB94" s="45">
        <v>1.9975000000000001</v>
      </c>
      <c r="AC94" s="45">
        <v>5.375</v>
      </c>
      <c r="AD94" s="45">
        <v>9.0000000000000011E-2</v>
      </c>
      <c r="AE94" s="45">
        <v>7.5025000000000004</v>
      </c>
      <c r="AF94" s="45">
        <v>1.69</v>
      </c>
      <c r="AG94" s="45">
        <v>4.8125</v>
      </c>
      <c r="AH94" s="45">
        <v>1.88</v>
      </c>
      <c r="AI94" s="43"/>
      <c r="AJ94" s="47">
        <v>1.125</v>
      </c>
      <c r="AK94" s="46" t="s">
        <v>142</v>
      </c>
      <c r="AL94" s="46" t="s">
        <v>142</v>
      </c>
      <c r="AM94" s="47" t="s">
        <v>9</v>
      </c>
      <c r="AN94" s="47">
        <v>1.1499999999999999</v>
      </c>
    </row>
    <row r="95" spans="1:40" customFormat="1" ht="15" customHeight="1" x14ac:dyDescent="0.3">
      <c r="W95" s="43">
        <v>2013</v>
      </c>
      <c r="X95" s="44">
        <v>7.2041842213935467</v>
      </c>
      <c r="Y95" s="45">
        <v>7.8674999999999997</v>
      </c>
      <c r="Z95" s="46">
        <v>0.49950000000000006</v>
      </c>
      <c r="AA95" s="45">
        <v>3.8125</v>
      </c>
      <c r="AB95" s="45">
        <v>4.1100000000000003</v>
      </c>
      <c r="AC95" s="45">
        <v>4.66</v>
      </c>
      <c r="AD95" s="45">
        <v>6.7499999999999991E-2</v>
      </c>
      <c r="AE95" s="45">
        <v>6.9450000000000003</v>
      </c>
      <c r="AF95" s="45">
        <v>1.7725</v>
      </c>
      <c r="AG95" s="45">
        <v>4.9124999999999996</v>
      </c>
      <c r="AH95" s="45">
        <v>1.9075</v>
      </c>
      <c r="AI95" s="43"/>
      <c r="AJ95" s="47">
        <v>1.1499999999999999</v>
      </c>
      <c r="AK95" s="46" t="s">
        <v>142</v>
      </c>
      <c r="AL95" s="46" t="s">
        <v>142</v>
      </c>
      <c r="AM95" s="47" t="s">
        <v>9</v>
      </c>
      <c r="AN95" s="47">
        <v>1.125</v>
      </c>
    </row>
    <row r="96" spans="1:40" customFormat="1" ht="15" customHeight="1" x14ac:dyDescent="0.3">
      <c r="W96" s="43">
        <v>2014</v>
      </c>
      <c r="X96" s="44">
        <v>7.1929785080190465</v>
      </c>
      <c r="Y96" s="45">
        <v>8.2675000000000001</v>
      </c>
      <c r="Z96" s="46">
        <v>0.50224999999999997</v>
      </c>
      <c r="AA96" s="45">
        <v>4.6375000000000002</v>
      </c>
      <c r="AB96" s="45">
        <v>4.7949999999999999</v>
      </c>
      <c r="AC96" s="45">
        <v>3.7475000000000001</v>
      </c>
      <c r="AD96" s="45">
        <v>0.02</v>
      </c>
      <c r="AE96" s="45">
        <v>6.4225000000000003</v>
      </c>
      <c r="AF96" s="45">
        <v>1.6924999999999999</v>
      </c>
      <c r="AG96" s="45">
        <v>5.22</v>
      </c>
      <c r="AH96" s="45">
        <v>2.5325000000000002</v>
      </c>
      <c r="AI96" s="43"/>
      <c r="AJ96" s="47" t="s">
        <v>9</v>
      </c>
      <c r="AK96" s="47" t="s">
        <v>9</v>
      </c>
      <c r="AL96" s="47" t="s">
        <v>9</v>
      </c>
      <c r="AM96" s="47" t="s">
        <v>9</v>
      </c>
      <c r="AN96" s="47" t="s">
        <v>9</v>
      </c>
    </row>
    <row r="97" spans="1:40" customFormat="1" ht="15" customHeight="1" x14ac:dyDescent="0.3">
      <c r="W97" s="43">
        <v>2015</v>
      </c>
      <c r="X97" s="44">
        <v>6.3752665256898338</v>
      </c>
      <c r="Y97" s="45">
        <v>6.7299999999999995</v>
      </c>
      <c r="Z97" s="46">
        <v>0.496</v>
      </c>
      <c r="AA97" s="45">
        <v>2.4725000000000001</v>
      </c>
      <c r="AB97" s="45">
        <v>1.31</v>
      </c>
      <c r="AC97" s="45">
        <v>2.4950000000000001</v>
      </c>
      <c r="AD97" s="45">
        <v>0.44</v>
      </c>
      <c r="AE97" s="45">
        <v>7.4775000000000009</v>
      </c>
      <c r="AF97" s="45">
        <v>1.84</v>
      </c>
      <c r="AG97" s="45">
        <v>2.8375000000000004</v>
      </c>
      <c r="AH97" s="45">
        <v>1.1425000000000001</v>
      </c>
      <c r="AI97" s="43"/>
      <c r="AJ97" s="47" t="s">
        <v>9</v>
      </c>
      <c r="AK97" s="47" t="s">
        <v>9</v>
      </c>
      <c r="AL97" s="47" t="s">
        <v>9</v>
      </c>
      <c r="AM97" s="47" t="s">
        <v>9</v>
      </c>
      <c r="AN97" s="47" t="s">
        <v>9</v>
      </c>
    </row>
    <row r="98" spans="1:40" customFormat="1" ht="15" customHeight="1" x14ac:dyDescent="0.3">
      <c r="W98" s="43">
        <v>2016</v>
      </c>
      <c r="X98" s="44">
        <v>6.9938341911577915</v>
      </c>
      <c r="Y98" s="45">
        <v>7.4499999999999993</v>
      </c>
      <c r="Z98" s="46">
        <v>0.496</v>
      </c>
      <c r="AA98" s="45">
        <v>1.8488749999999998</v>
      </c>
      <c r="AB98" s="45">
        <v>2.007625</v>
      </c>
      <c r="AC98" s="45">
        <v>3.6914499999999997</v>
      </c>
      <c r="AD98" s="45">
        <v>2.7500000000000004E-2</v>
      </c>
      <c r="AE98" s="45">
        <v>6.7</v>
      </c>
      <c r="AF98" s="45">
        <v>1.5250000000000001</v>
      </c>
      <c r="AG98" s="45">
        <v>4.3450000000000006</v>
      </c>
      <c r="AH98" s="45">
        <v>1.6375</v>
      </c>
      <c r="AI98" s="43"/>
      <c r="AJ98" s="47" t="s">
        <v>9</v>
      </c>
      <c r="AK98" s="47" t="s">
        <v>9</v>
      </c>
      <c r="AL98" s="47" t="s">
        <v>9</v>
      </c>
      <c r="AM98" s="47" t="s">
        <v>9</v>
      </c>
      <c r="AN98" s="47" t="s">
        <v>9</v>
      </c>
    </row>
    <row r="99" spans="1:40" customFormat="1" ht="15" customHeight="1" thickBot="1" x14ac:dyDescent="0.35">
      <c r="W99" s="54">
        <v>2017</v>
      </c>
      <c r="X99" s="55">
        <v>7.2927065451881221</v>
      </c>
      <c r="Y99" s="56">
        <v>15.164999999999999</v>
      </c>
      <c r="Z99" s="57">
        <v>0.49199999999999999</v>
      </c>
      <c r="AA99" s="56">
        <v>8.1538920750477502</v>
      </c>
      <c r="AB99" s="56">
        <v>3.3272021178402342</v>
      </c>
      <c r="AC99" s="56">
        <v>14.38090475735285</v>
      </c>
      <c r="AD99" s="56">
        <v>0.15232817712389579</v>
      </c>
      <c r="AE99" s="56">
        <v>11.323677431946154</v>
      </c>
      <c r="AF99" s="56">
        <v>1.7565732975273798</v>
      </c>
      <c r="AG99" s="56">
        <v>14.02858828641879</v>
      </c>
      <c r="AH99" s="56">
        <v>2.8706412016741192</v>
      </c>
      <c r="AI99" s="54"/>
      <c r="AJ99" s="58" t="s">
        <v>9</v>
      </c>
      <c r="AK99" s="58" t="s">
        <v>9</v>
      </c>
      <c r="AL99" s="58" t="s">
        <v>9</v>
      </c>
      <c r="AM99" s="58" t="s">
        <v>9</v>
      </c>
      <c r="AN99" s="58" t="s">
        <v>9</v>
      </c>
    </row>
    <row r="100" spans="1:40" customFormat="1" ht="15" customHeight="1" x14ac:dyDescent="0.3">
      <c r="W100" s="981"/>
      <c r="X100" s="981"/>
      <c r="Y100" s="981"/>
      <c r="Z100" s="981"/>
      <c r="AA100" s="981"/>
      <c r="AB100" s="981"/>
      <c r="AC100" s="35"/>
      <c r="AD100" s="35"/>
      <c r="AE100" s="35"/>
      <c r="AF100" s="35"/>
      <c r="AG100" s="35"/>
      <c r="AH100" s="35"/>
      <c r="AI100" s="37"/>
      <c r="AJ100" s="39"/>
      <c r="AK100" s="38"/>
      <c r="AL100" s="38"/>
      <c r="AM100" s="39"/>
      <c r="AN100" s="39"/>
    </row>
    <row r="101" spans="1:40" customFormat="1" ht="15" customHeight="1" thickBot="1" x14ac:dyDescent="0.35">
      <c r="W101" s="40" t="s">
        <v>420</v>
      </c>
      <c r="X101" s="34"/>
      <c r="Y101" s="35"/>
      <c r="Z101" s="36"/>
      <c r="AA101" s="35"/>
      <c r="AB101" s="35"/>
      <c r="AC101" s="35"/>
      <c r="AD101" s="35"/>
      <c r="AE101" s="35"/>
      <c r="AF101" s="35"/>
      <c r="AG101" s="35"/>
      <c r="AH101" s="35"/>
      <c r="AI101" s="37"/>
      <c r="AJ101" s="39"/>
      <c r="AK101" s="38"/>
      <c r="AL101" s="38"/>
      <c r="AM101" s="39"/>
      <c r="AN101" s="39"/>
    </row>
    <row r="102" spans="1:40" customFormat="1" ht="15" customHeight="1" x14ac:dyDescent="0.3">
      <c r="W102" s="41"/>
      <c r="X102" s="982" t="s">
        <v>16</v>
      </c>
      <c r="Y102" s="982"/>
      <c r="Z102" s="982"/>
      <c r="AA102" s="982"/>
      <c r="AB102" s="982"/>
      <c r="AC102" s="982"/>
      <c r="AD102" s="982"/>
      <c r="AE102" s="982"/>
      <c r="AF102" s="982"/>
      <c r="AG102" s="982"/>
      <c r="AH102" s="982"/>
      <c r="AI102" s="42"/>
      <c r="AJ102" s="982" t="s">
        <v>70</v>
      </c>
      <c r="AK102" s="982"/>
      <c r="AL102" s="982"/>
      <c r="AM102" s="982"/>
      <c r="AN102" s="982"/>
    </row>
    <row r="103" spans="1:40" customFormat="1" ht="15" customHeight="1" x14ac:dyDescent="0.45">
      <c r="W103" s="43"/>
      <c r="X103" s="44" t="s">
        <v>94</v>
      </c>
      <c r="Y103" s="45" t="s">
        <v>95</v>
      </c>
      <c r="Z103" s="46" t="s">
        <v>96</v>
      </c>
      <c r="AA103" s="45" t="s">
        <v>120</v>
      </c>
      <c r="AB103" s="45" t="s">
        <v>121</v>
      </c>
      <c r="AC103" s="45" t="s">
        <v>122</v>
      </c>
      <c r="AD103" s="45" t="s">
        <v>123</v>
      </c>
      <c r="AE103" s="45" t="s">
        <v>124</v>
      </c>
      <c r="AF103" s="45" t="s">
        <v>125</v>
      </c>
      <c r="AG103" s="45" t="s">
        <v>126</v>
      </c>
      <c r="AH103" s="45" t="s">
        <v>127</v>
      </c>
      <c r="AI103" s="43"/>
      <c r="AJ103" s="47" t="s">
        <v>25</v>
      </c>
      <c r="AK103" s="46" t="s">
        <v>128</v>
      </c>
      <c r="AL103" s="46" t="s">
        <v>129</v>
      </c>
      <c r="AM103" s="47" t="s">
        <v>90</v>
      </c>
      <c r="AN103" s="47" t="s">
        <v>26</v>
      </c>
    </row>
    <row r="104" spans="1:40" customFormat="1" ht="15" customHeight="1" x14ac:dyDescent="0.3">
      <c r="W104" s="48"/>
      <c r="X104" s="49"/>
      <c r="Y104" s="50" t="s">
        <v>114</v>
      </c>
      <c r="Z104" s="51" t="s">
        <v>115</v>
      </c>
      <c r="AA104" s="50" t="s">
        <v>116</v>
      </c>
      <c r="AB104" s="50" t="s">
        <v>116</v>
      </c>
      <c r="AC104" s="50" t="s">
        <v>116</v>
      </c>
      <c r="AD104" s="50" t="s">
        <v>116</v>
      </c>
      <c r="AE104" s="50" t="s">
        <v>116</v>
      </c>
      <c r="AF104" s="50" t="s">
        <v>116</v>
      </c>
      <c r="AG104" s="50" t="s">
        <v>116</v>
      </c>
      <c r="AH104" s="50" t="s">
        <v>116</v>
      </c>
      <c r="AI104" s="48"/>
      <c r="AJ104" s="52" t="s">
        <v>117</v>
      </c>
      <c r="AK104" s="51" t="s">
        <v>116</v>
      </c>
      <c r="AL104" s="51" t="s">
        <v>116</v>
      </c>
      <c r="AM104" s="52" t="s">
        <v>116</v>
      </c>
      <c r="AN104" s="52" t="s">
        <v>116</v>
      </c>
    </row>
    <row r="105" spans="1:40" customFormat="1" ht="15" customHeight="1" x14ac:dyDescent="0.3">
      <c r="W105" s="43">
        <v>2001</v>
      </c>
      <c r="X105" s="44">
        <v>7.9045783917175401</v>
      </c>
      <c r="Y105" s="45">
        <v>7.28</v>
      </c>
      <c r="Z105" s="46">
        <v>0.48840000000000006</v>
      </c>
      <c r="AA105" s="45">
        <v>4.33</v>
      </c>
      <c r="AB105" s="45">
        <v>6.699999999999999E-2</v>
      </c>
      <c r="AC105" s="45">
        <v>8.19</v>
      </c>
      <c r="AD105" s="45">
        <v>0.13399999999999998</v>
      </c>
      <c r="AE105" s="45">
        <v>4.9000000000000004</v>
      </c>
      <c r="AF105" s="45">
        <v>0.53799999999999992</v>
      </c>
      <c r="AG105" s="45">
        <v>6.32</v>
      </c>
      <c r="AH105" s="45">
        <v>2.1800000000000002</v>
      </c>
      <c r="AI105" s="53"/>
      <c r="AJ105" s="47" t="s">
        <v>9</v>
      </c>
      <c r="AK105" s="46" t="s">
        <v>9</v>
      </c>
      <c r="AL105" s="46" t="s">
        <v>9</v>
      </c>
      <c r="AM105" s="47" t="s">
        <v>9</v>
      </c>
      <c r="AN105" s="47" t="s">
        <v>9</v>
      </c>
    </row>
    <row r="106" spans="1:40" customFormat="1" ht="15" customHeight="1" x14ac:dyDescent="0.3">
      <c r="W106" s="43">
        <v>2002</v>
      </c>
      <c r="X106" s="44">
        <v>8.4581424505707563</v>
      </c>
      <c r="Y106" s="45">
        <v>5.83</v>
      </c>
      <c r="Z106" s="46">
        <v>0.25533333333333336</v>
      </c>
      <c r="AA106" s="45">
        <v>7.333333333333333</v>
      </c>
      <c r="AB106" s="45">
        <v>0.06</v>
      </c>
      <c r="AC106" s="45">
        <v>6.3</v>
      </c>
      <c r="AD106" s="45">
        <v>0.16533333333333336</v>
      </c>
      <c r="AE106" s="45">
        <v>4.5999999999999996</v>
      </c>
      <c r="AF106" s="45">
        <v>0.71333333333333337</v>
      </c>
      <c r="AG106" s="45">
        <v>4.0333333333333332</v>
      </c>
      <c r="AH106" s="45">
        <v>1.9333333333333333</v>
      </c>
      <c r="AI106" s="53"/>
      <c r="AJ106" s="47" t="s">
        <v>9</v>
      </c>
      <c r="AK106" s="46" t="s">
        <v>9</v>
      </c>
      <c r="AL106" s="46" t="s">
        <v>9</v>
      </c>
      <c r="AM106" s="47" t="s">
        <v>9</v>
      </c>
      <c r="AN106" s="47" t="s">
        <v>9</v>
      </c>
    </row>
    <row r="107" spans="1:40" customFormat="1" ht="15" customHeight="1" x14ac:dyDescent="0.3">
      <c r="W107" s="43">
        <v>2003</v>
      </c>
      <c r="X107" s="44">
        <v>7.3388095913618692</v>
      </c>
      <c r="Y107" s="45">
        <v>6.58</v>
      </c>
      <c r="Z107" s="46">
        <v>0.46</v>
      </c>
      <c r="AA107" s="45">
        <v>7.76</v>
      </c>
      <c r="AB107" s="45">
        <v>0.18666666666666668</v>
      </c>
      <c r="AC107" s="45">
        <v>7.5</v>
      </c>
      <c r="AD107" s="45">
        <v>0.53</v>
      </c>
      <c r="AE107" s="45">
        <v>4.3</v>
      </c>
      <c r="AF107" s="45">
        <v>0.49333333333333335</v>
      </c>
      <c r="AG107" s="45">
        <v>5.166666666666667</v>
      </c>
      <c r="AH107" s="45">
        <v>2.5333333333333332</v>
      </c>
      <c r="AI107" s="53"/>
      <c r="AJ107" s="47">
        <v>0.6</v>
      </c>
      <c r="AK107" s="46">
        <v>0.20666666666666667</v>
      </c>
      <c r="AL107" s="46" t="s">
        <v>119</v>
      </c>
      <c r="AM107" s="47">
        <v>12.366666666666667</v>
      </c>
      <c r="AN107" s="47" t="s">
        <v>9</v>
      </c>
    </row>
    <row r="108" spans="1:40" customFormat="1" ht="15" customHeight="1" x14ac:dyDescent="0.3">
      <c r="W108" s="43">
        <v>2004</v>
      </c>
      <c r="X108" s="44">
        <v>7.2885873928696432</v>
      </c>
      <c r="Y108" s="45">
        <v>5.89</v>
      </c>
      <c r="Z108" s="46">
        <v>0.34</v>
      </c>
      <c r="AA108" s="45">
        <v>2.65</v>
      </c>
      <c r="AB108" s="45">
        <v>0.03</v>
      </c>
      <c r="AC108" s="45">
        <v>3.85</v>
      </c>
      <c r="AD108" s="45">
        <v>1.4999999999999999E-2</v>
      </c>
      <c r="AE108" s="45">
        <v>2.1</v>
      </c>
      <c r="AF108" s="45">
        <v>0.85</v>
      </c>
      <c r="AG108" s="45">
        <v>5.75</v>
      </c>
      <c r="AH108" s="45">
        <v>2.2000000000000002</v>
      </c>
      <c r="AI108" s="53"/>
      <c r="AJ108" s="47">
        <v>0.6</v>
      </c>
      <c r="AK108" s="46">
        <v>1.4E-2</v>
      </c>
      <c r="AL108" s="46" t="s">
        <v>119</v>
      </c>
      <c r="AM108" s="47">
        <v>7.3</v>
      </c>
      <c r="AN108" s="47" t="s">
        <v>9</v>
      </c>
    </row>
    <row r="109" spans="1:40" customFormat="1" ht="15" customHeight="1" x14ac:dyDescent="0.3">
      <c r="W109" s="43">
        <v>2005</v>
      </c>
      <c r="X109" s="44">
        <v>7.1877140147322462</v>
      </c>
      <c r="Y109" s="45">
        <v>6.7133333333333338</v>
      </c>
      <c r="Z109" s="46">
        <v>0.45866666666666661</v>
      </c>
      <c r="AA109" s="45">
        <v>8.8333333333333339</v>
      </c>
      <c r="AB109" s="45">
        <v>0.23399999999999999</v>
      </c>
      <c r="AC109" s="45">
        <v>2.2999999999999998</v>
      </c>
      <c r="AD109" s="45">
        <v>0.43233333333333329</v>
      </c>
      <c r="AE109" s="45">
        <v>4.0366666666666662</v>
      </c>
      <c r="AF109" s="45">
        <v>1.8666666666666669</v>
      </c>
      <c r="AG109" s="45">
        <v>5.7</v>
      </c>
      <c r="AH109" s="45">
        <v>2.7</v>
      </c>
      <c r="AI109" s="53"/>
      <c r="AJ109" s="47">
        <v>6.3166666666666663E-2</v>
      </c>
      <c r="AK109" s="46">
        <v>9.4999999999999998E-3</v>
      </c>
      <c r="AL109" s="46" t="s">
        <v>119</v>
      </c>
      <c r="AM109" s="47">
        <v>10.933333333333332</v>
      </c>
      <c r="AN109" s="47" t="s">
        <v>9</v>
      </c>
    </row>
    <row r="110" spans="1:40" customFormat="1" ht="15" customHeight="1" x14ac:dyDescent="0.3">
      <c r="A110" s="301" t="s">
        <v>358</v>
      </c>
      <c r="W110" s="43">
        <v>2006</v>
      </c>
      <c r="X110" s="44">
        <v>7.4877140147322461</v>
      </c>
      <c r="Y110" s="45">
        <v>5.7433333333333323</v>
      </c>
      <c r="Z110" s="46">
        <v>0.41399999999999998</v>
      </c>
      <c r="AA110" s="45">
        <v>3.8</v>
      </c>
      <c r="AB110" s="45">
        <v>0.47399999999999998</v>
      </c>
      <c r="AC110" s="45">
        <v>2.58</v>
      </c>
      <c r="AD110" s="45">
        <v>0.38833333333333336</v>
      </c>
      <c r="AE110" s="45">
        <v>2.8666666666666667</v>
      </c>
      <c r="AF110" s="45">
        <v>1.7033333333333334</v>
      </c>
      <c r="AG110" s="45">
        <v>5.7</v>
      </c>
      <c r="AH110" s="45">
        <v>1.43</v>
      </c>
      <c r="AI110" s="43"/>
      <c r="AJ110" s="47">
        <v>0.11333333333333333</v>
      </c>
      <c r="AK110" s="46">
        <v>8.533333333333333E-2</v>
      </c>
      <c r="AL110" s="46">
        <v>1.5666666666666666E-2</v>
      </c>
      <c r="AM110" s="47">
        <v>8.1333333333333293</v>
      </c>
      <c r="AN110" s="47" t="s">
        <v>118</v>
      </c>
    </row>
    <row r="111" spans="1:40" customFormat="1" ht="15" customHeight="1" x14ac:dyDescent="0.3">
      <c r="W111" s="43">
        <v>2007</v>
      </c>
      <c r="X111" s="44">
        <v>7.1680844280644367</v>
      </c>
      <c r="Y111" s="45">
        <v>6.75</v>
      </c>
      <c r="Z111" s="46">
        <v>0.41950000000000004</v>
      </c>
      <c r="AA111" s="45">
        <v>7.4499999999999993</v>
      </c>
      <c r="AB111" s="45">
        <v>0.32250000000000001</v>
      </c>
      <c r="AC111" s="45">
        <v>2.5925000000000002</v>
      </c>
      <c r="AD111" s="45">
        <v>0.40750000000000003</v>
      </c>
      <c r="AE111" s="45">
        <v>3.395</v>
      </c>
      <c r="AF111" s="45">
        <v>1.5299999999999998</v>
      </c>
      <c r="AG111" s="45">
        <v>5.75</v>
      </c>
      <c r="AH111" s="45">
        <v>1.47</v>
      </c>
      <c r="AI111" s="43"/>
      <c r="AJ111" s="47">
        <v>0.12</v>
      </c>
      <c r="AK111" s="46">
        <v>3.7999999999999999E-2</v>
      </c>
      <c r="AL111" s="46">
        <v>1.2E-2</v>
      </c>
      <c r="AM111" s="47">
        <v>3.8</v>
      </c>
      <c r="AN111" s="47" t="s">
        <v>9</v>
      </c>
    </row>
    <row r="112" spans="1:40" customFormat="1" ht="15" customHeight="1" x14ac:dyDescent="0.3">
      <c r="W112" s="43">
        <v>2008</v>
      </c>
      <c r="X112" s="44">
        <v>6.7640109741853429</v>
      </c>
      <c r="Y112" s="45">
        <v>6.4300000000000006</v>
      </c>
      <c r="Z112" s="46">
        <v>0.44774999999999998</v>
      </c>
      <c r="AA112" s="45">
        <v>7.8925000000000001</v>
      </c>
      <c r="AB112" s="45">
        <v>6.5000000000000002E-2</v>
      </c>
      <c r="AC112" s="45">
        <v>2.1799999999999997</v>
      </c>
      <c r="AD112" s="45">
        <v>4.5000000000000005E-2</v>
      </c>
      <c r="AE112" s="45">
        <v>2.8374999999999999</v>
      </c>
      <c r="AF112" s="45">
        <v>1.2850000000000001</v>
      </c>
      <c r="AG112" s="45">
        <v>6.1749999999999998</v>
      </c>
      <c r="AH112" s="45">
        <v>2.3875000000000002</v>
      </c>
      <c r="AI112" s="43"/>
      <c r="AJ112" s="47">
        <v>0.9</v>
      </c>
      <c r="AK112" s="46">
        <v>0.20200000000000001</v>
      </c>
      <c r="AL112" s="46">
        <v>1.9E-2</v>
      </c>
      <c r="AM112" s="47">
        <v>10.166666666666668</v>
      </c>
      <c r="AN112" s="47" t="s">
        <v>9</v>
      </c>
    </row>
    <row r="113" spans="23:40" customFormat="1" ht="15" customHeight="1" x14ac:dyDescent="0.3">
      <c r="W113" s="43">
        <v>2009</v>
      </c>
      <c r="X113" s="44">
        <v>6.9933131889047626</v>
      </c>
      <c r="Y113" s="45">
        <v>6.9599999999999991</v>
      </c>
      <c r="Z113" s="46">
        <v>0.49000000000000005</v>
      </c>
      <c r="AA113" s="45">
        <v>5.16</v>
      </c>
      <c r="AB113" s="45">
        <v>0.58199999999999996</v>
      </c>
      <c r="AC113" s="45">
        <v>2.2399999999999998</v>
      </c>
      <c r="AD113" s="45">
        <v>0.19240000000000002</v>
      </c>
      <c r="AE113" s="45">
        <v>3.6840000000000002</v>
      </c>
      <c r="AF113" s="45">
        <v>2.3280000000000003</v>
      </c>
      <c r="AG113" s="45">
        <v>6.6599999999999993</v>
      </c>
      <c r="AH113" s="45">
        <v>1.0940000000000001</v>
      </c>
      <c r="AI113" s="43"/>
      <c r="AJ113" s="47">
        <v>1.1000000000000001</v>
      </c>
      <c r="AK113" s="46">
        <v>1.0999999999999999E-2</v>
      </c>
      <c r="AL113" s="46">
        <v>7.000000000000001E-3</v>
      </c>
      <c r="AM113" s="47">
        <v>8.620000000000001</v>
      </c>
      <c r="AN113" s="47" t="s">
        <v>9</v>
      </c>
    </row>
    <row r="114" spans="23:40" customFormat="1" ht="15" customHeight="1" x14ac:dyDescent="0.3">
      <c r="W114" s="43">
        <v>2010</v>
      </c>
      <c r="X114" s="44">
        <v>6.6640671911841238</v>
      </c>
      <c r="Y114" s="45">
        <v>6.748333333333334</v>
      </c>
      <c r="Z114" s="46">
        <v>0.51233333333333331</v>
      </c>
      <c r="AA114" s="45">
        <v>4.9333333333333327</v>
      </c>
      <c r="AB114" s="45">
        <v>1.0333333333333335E-2</v>
      </c>
      <c r="AC114" s="45">
        <v>2.3333333333333335</v>
      </c>
      <c r="AD114" s="45">
        <v>0.17149999999999999</v>
      </c>
      <c r="AE114" s="45">
        <v>3.4333333333333336</v>
      </c>
      <c r="AF114" s="45">
        <v>1.5233333333333334</v>
      </c>
      <c r="AG114" s="45">
        <v>6.8666666666666671</v>
      </c>
      <c r="AH114" s="45">
        <v>2.1233333333333335</v>
      </c>
      <c r="AI114" s="43"/>
      <c r="AJ114" s="47">
        <v>1.0499999999999998</v>
      </c>
      <c r="AK114" s="46">
        <v>3.1333333333333331E-2</v>
      </c>
      <c r="AL114" s="46">
        <v>5.6666666666666671E-3</v>
      </c>
      <c r="AM114" s="47">
        <v>7.5400000000000009</v>
      </c>
      <c r="AN114" s="47" t="s">
        <v>9</v>
      </c>
    </row>
    <row r="115" spans="23:40" customFormat="1" ht="15" customHeight="1" x14ac:dyDescent="0.3">
      <c r="W115" s="43">
        <v>2011</v>
      </c>
      <c r="X115" s="44">
        <v>7.8395573849281126</v>
      </c>
      <c r="Y115" s="45">
        <v>7.4</v>
      </c>
      <c r="Z115" s="46">
        <v>0.52160000000000006</v>
      </c>
      <c r="AA115" s="45">
        <v>8.08</v>
      </c>
      <c r="AB115" s="45">
        <v>2.3E-2</v>
      </c>
      <c r="AC115" s="45">
        <v>2.48</v>
      </c>
      <c r="AD115" s="45">
        <v>0.33540000000000003</v>
      </c>
      <c r="AE115" s="45">
        <v>3.1799999999999997</v>
      </c>
      <c r="AF115" s="45">
        <v>1.3760000000000001</v>
      </c>
      <c r="AG115" s="45">
        <v>6.4599999999999991</v>
      </c>
      <c r="AH115" s="45">
        <v>2.6100000000000003</v>
      </c>
      <c r="AI115" s="43"/>
      <c r="AJ115" s="47">
        <v>0.73333333333333339</v>
      </c>
      <c r="AK115" s="46">
        <v>0.29199999999999998</v>
      </c>
      <c r="AL115" s="46">
        <v>6.3333333333333332E-3</v>
      </c>
      <c r="AM115" s="47">
        <v>6.8666666666666671</v>
      </c>
      <c r="AN115" s="47" t="s">
        <v>9</v>
      </c>
    </row>
    <row r="116" spans="23:40" customFormat="1" ht="15" customHeight="1" x14ac:dyDescent="0.3">
      <c r="W116" s="43">
        <v>2012</v>
      </c>
      <c r="X116" s="44">
        <v>7.7162494892827604</v>
      </c>
      <c r="Y116" s="45">
        <v>6.089999999999999</v>
      </c>
      <c r="Z116" s="46">
        <v>0.40280000000000005</v>
      </c>
      <c r="AA116" s="45">
        <v>7.4</v>
      </c>
      <c r="AB116" s="45" t="s">
        <v>142</v>
      </c>
      <c r="AC116" s="45">
        <v>1.8</v>
      </c>
      <c r="AD116" s="45">
        <v>0.42649999999999999</v>
      </c>
      <c r="AE116" s="45">
        <v>3.5</v>
      </c>
      <c r="AF116" s="45">
        <v>1.468</v>
      </c>
      <c r="AG116" s="45">
        <v>5.2560000000000002</v>
      </c>
      <c r="AH116" s="45">
        <v>2.0620000000000003</v>
      </c>
      <c r="AI116" s="43"/>
      <c r="AJ116" s="47">
        <v>0.77499999999999991</v>
      </c>
      <c r="AK116" s="46">
        <v>0.13340000000000002</v>
      </c>
      <c r="AL116" s="46" t="s">
        <v>142</v>
      </c>
      <c r="AM116" s="47">
        <v>7.5750000000000002</v>
      </c>
      <c r="AN116" s="47" t="s">
        <v>9</v>
      </c>
    </row>
    <row r="117" spans="23:40" customFormat="1" ht="15" customHeight="1" x14ac:dyDescent="0.3">
      <c r="W117" s="43">
        <v>2013</v>
      </c>
      <c r="X117" s="44">
        <v>7.4069524815421897</v>
      </c>
      <c r="Y117" s="45">
        <v>6.6350000000000007</v>
      </c>
      <c r="Z117" s="46">
        <v>0.44200000000000006</v>
      </c>
      <c r="AA117" s="45">
        <v>8.2249999999999996</v>
      </c>
      <c r="AB117" s="45">
        <v>6.0999999999999999E-2</v>
      </c>
      <c r="AC117" s="45">
        <v>1.5</v>
      </c>
      <c r="AD117" s="45">
        <v>8.7499999999999994E-2</v>
      </c>
      <c r="AE117" s="45">
        <v>4.8250000000000002</v>
      </c>
      <c r="AF117" s="45">
        <v>2.0274999999999999</v>
      </c>
      <c r="AG117" s="45">
        <v>4.5999999999999996</v>
      </c>
      <c r="AH117" s="45">
        <v>1.9700000000000002</v>
      </c>
      <c r="AI117" s="43"/>
      <c r="AJ117" s="47">
        <v>0.92500000000000004</v>
      </c>
      <c r="AK117" s="46" t="s">
        <v>142</v>
      </c>
      <c r="AL117" s="46">
        <v>9.2499999999999995E-3</v>
      </c>
      <c r="AM117" s="47">
        <v>12.125</v>
      </c>
      <c r="AN117" s="47" t="s">
        <v>9</v>
      </c>
    </row>
    <row r="118" spans="23:40" customFormat="1" ht="15" customHeight="1" x14ac:dyDescent="0.3">
      <c r="W118" s="43">
        <v>2014</v>
      </c>
      <c r="X118" s="44">
        <v>7.4760163983049743</v>
      </c>
      <c r="Y118" s="45">
        <v>6.1899999999999995</v>
      </c>
      <c r="Z118" s="46">
        <v>0.35679999999999995</v>
      </c>
      <c r="AA118" s="45">
        <v>7.15</v>
      </c>
      <c r="AB118" s="45">
        <v>0.12000000000000002</v>
      </c>
      <c r="AC118" s="45">
        <v>2.44</v>
      </c>
      <c r="AD118" s="45">
        <v>0.46639999999999998</v>
      </c>
      <c r="AE118" s="45">
        <v>2.9999999999999996</v>
      </c>
      <c r="AF118" s="45">
        <v>1.1479999999999999</v>
      </c>
      <c r="AG118" s="45">
        <v>4.9000000000000004</v>
      </c>
      <c r="AH118" s="45">
        <v>2.0599999999999996</v>
      </c>
      <c r="AI118" s="43"/>
      <c r="AJ118" s="47">
        <v>1.5649999999999999</v>
      </c>
      <c r="AK118" s="46">
        <v>9.7999999999999997E-3</v>
      </c>
      <c r="AL118" s="46">
        <v>7.000000000000001E-3</v>
      </c>
      <c r="AM118" s="47">
        <v>6.82</v>
      </c>
      <c r="AN118" s="47" t="s">
        <v>9</v>
      </c>
    </row>
    <row r="119" spans="23:40" customFormat="1" ht="15" customHeight="1" x14ac:dyDescent="0.3">
      <c r="W119" s="43">
        <v>2015</v>
      </c>
      <c r="X119" s="44">
        <v>7.7533006954748371</v>
      </c>
      <c r="Y119" s="45">
        <v>7.0320000000000009</v>
      </c>
      <c r="Z119" s="46">
        <v>0.37480000000000002</v>
      </c>
      <c r="AA119" s="45">
        <v>9.9599999999999991</v>
      </c>
      <c r="AB119" s="45">
        <v>0.12200000000000003</v>
      </c>
      <c r="AC119" s="45">
        <v>2.06</v>
      </c>
      <c r="AD119" s="45">
        <v>6.4000000000000001E-2</v>
      </c>
      <c r="AE119" s="45">
        <v>3.12</v>
      </c>
      <c r="AF119" s="45">
        <v>1.4999999999999998</v>
      </c>
      <c r="AG119" s="45">
        <v>5.74</v>
      </c>
      <c r="AH119" s="45">
        <v>2.2199999999999998</v>
      </c>
      <c r="AI119" s="43"/>
      <c r="AJ119" s="47" t="s">
        <v>136</v>
      </c>
      <c r="AK119" s="46" t="s">
        <v>136</v>
      </c>
      <c r="AL119" s="46" t="s">
        <v>136</v>
      </c>
      <c r="AM119" s="47" t="s">
        <v>136</v>
      </c>
      <c r="AN119" s="47" t="s">
        <v>9</v>
      </c>
    </row>
    <row r="120" spans="23:40" customFormat="1" ht="15" customHeight="1" x14ac:dyDescent="0.3">
      <c r="W120" s="43">
        <v>2016</v>
      </c>
      <c r="X120" s="44">
        <v>8.0897515988451936</v>
      </c>
      <c r="Y120" s="45">
        <v>9.5135312499999998</v>
      </c>
      <c r="Z120" s="46">
        <v>0.42627213953461218</v>
      </c>
      <c r="AA120" s="45">
        <v>6.3963437499999998</v>
      </c>
      <c r="AB120" s="45">
        <v>0.82166250000000007</v>
      </c>
      <c r="AC120" s="45">
        <v>3.6242687499999997</v>
      </c>
      <c r="AD120" s="45">
        <v>8.5662500000000003E-2</v>
      </c>
      <c r="AE120" s="45">
        <v>4.6784187500000005</v>
      </c>
      <c r="AF120" s="45">
        <v>1.1411687500000001</v>
      </c>
      <c r="AG120" s="45">
        <v>5.3170718749999999</v>
      </c>
      <c r="AH120" s="45">
        <v>1.8385562500000001</v>
      </c>
      <c r="AI120" s="43"/>
      <c r="AJ120" s="47" t="s">
        <v>9</v>
      </c>
      <c r="AK120" s="46" t="s">
        <v>9</v>
      </c>
      <c r="AL120" s="46" t="s">
        <v>9</v>
      </c>
      <c r="AM120" s="47" t="s">
        <v>9</v>
      </c>
      <c r="AN120" s="47" t="s">
        <v>9</v>
      </c>
    </row>
    <row r="121" spans="23:40" customFormat="1" ht="15" customHeight="1" thickBot="1" x14ac:dyDescent="0.35">
      <c r="W121" s="54">
        <v>2017</v>
      </c>
      <c r="X121" s="55">
        <v>7.8831680832107383</v>
      </c>
      <c r="Y121" s="56">
        <v>6.5583333333333336</v>
      </c>
      <c r="Z121" s="57">
        <v>0.49274193548387091</v>
      </c>
      <c r="AA121" s="56">
        <v>6.6496089743589755</v>
      </c>
      <c r="AB121" s="56">
        <v>0.48020854997111501</v>
      </c>
      <c r="AC121" s="56">
        <v>2.241959881878421</v>
      </c>
      <c r="AD121" s="56">
        <v>6.9150041562759765E-2</v>
      </c>
      <c r="AE121" s="56">
        <v>3.065209533647161</v>
      </c>
      <c r="AF121" s="56">
        <v>1.5314380981470166</v>
      </c>
      <c r="AG121" s="56">
        <v>6.5778512940740752</v>
      </c>
      <c r="AH121" s="56">
        <v>1.7990061683106795</v>
      </c>
      <c r="AI121" s="54"/>
      <c r="AJ121" s="58">
        <v>1.3666666666666665</v>
      </c>
      <c r="AK121" s="57" t="s">
        <v>9</v>
      </c>
      <c r="AL121" s="57" t="s">
        <v>9</v>
      </c>
      <c r="AM121" s="58" t="s">
        <v>9</v>
      </c>
      <c r="AN121" s="58" t="s">
        <v>9</v>
      </c>
    </row>
    <row r="122" spans="23:40" customFormat="1" ht="15" customHeight="1" x14ac:dyDescent="0.3">
      <c r="W122" s="33"/>
      <c r="X122" s="34"/>
      <c r="Y122" s="35"/>
      <c r="Z122" s="36"/>
      <c r="AA122" s="35"/>
      <c r="AB122" s="35"/>
      <c r="AC122" s="35"/>
      <c r="AD122" s="35"/>
      <c r="AE122" s="35"/>
      <c r="AF122" s="35"/>
      <c r="AG122" s="35"/>
      <c r="AH122" s="35"/>
      <c r="AI122" s="37"/>
      <c r="AJ122" s="39"/>
      <c r="AK122" s="38"/>
      <c r="AL122" s="38"/>
      <c r="AM122" s="39"/>
      <c r="AN122" s="39"/>
    </row>
    <row r="123" spans="23:40" customFormat="1" ht="15" customHeight="1" thickBot="1" x14ac:dyDescent="0.35">
      <c r="W123" s="40" t="s">
        <v>421</v>
      </c>
      <c r="X123" s="34"/>
      <c r="Y123" s="35"/>
      <c r="Z123" s="36"/>
      <c r="AA123" s="35"/>
      <c r="AB123" s="35"/>
      <c r="AC123" s="35"/>
      <c r="AD123" s="35"/>
      <c r="AE123" s="35"/>
      <c r="AF123" s="35"/>
      <c r="AG123" s="35"/>
      <c r="AH123" s="35"/>
      <c r="AI123" s="37"/>
      <c r="AJ123" s="39"/>
      <c r="AK123" s="38"/>
      <c r="AL123" s="38"/>
      <c r="AM123" s="39"/>
      <c r="AN123" s="39"/>
    </row>
    <row r="124" spans="23:40" customFormat="1" ht="15" customHeight="1" x14ac:dyDescent="0.3">
      <c r="W124" s="41"/>
      <c r="X124" s="982" t="s">
        <v>16</v>
      </c>
      <c r="Y124" s="982"/>
      <c r="Z124" s="982"/>
      <c r="AA124" s="982"/>
      <c r="AB124" s="982"/>
      <c r="AC124" s="982"/>
      <c r="AD124" s="982"/>
      <c r="AE124" s="982"/>
      <c r="AF124" s="982"/>
      <c r="AG124" s="982"/>
      <c r="AH124" s="982"/>
      <c r="AI124" s="42"/>
      <c r="AJ124" s="982" t="s">
        <v>70</v>
      </c>
      <c r="AK124" s="982"/>
      <c r="AL124" s="982"/>
      <c r="AM124" s="982"/>
      <c r="AN124" s="982"/>
    </row>
    <row r="125" spans="23:40" customFormat="1" ht="15" customHeight="1" x14ac:dyDescent="0.45">
      <c r="W125" s="43"/>
      <c r="X125" s="44" t="s">
        <v>94</v>
      </c>
      <c r="Y125" s="45" t="s">
        <v>95</v>
      </c>
      <c r="Z125" s="46" t="s">
        <v>96</v>
      </c>
      <c r="AA125" s="45" t="s">
        <v>120</v>
      </c>
      <c r="AB125" s="45" t="s">
        <v>121</v>
      </c>
      <c r="AC125" s="45" t="s">
        <v>122</v>
      </c>
      <c r="AD125" s="45" t="s">
        <v>123</v>
      </c>
      <c r="AE125" s="45" t="s">
        <v>124</v>
      </c>
      <c r="AF125" s="45" t="s">
        <v>125</v>
      </c>
      <c r="AG125" s="45" t="s">
        <v>126</v>
      </c>
      <c r="AH125" s="45" t="s">
        <v>127</v>
      </c>
      <c r="AI125" s="43"/>
      <c r="AJ125" s="47" t="s">
        <v>25</v>
      </c>
      <c r="AK125" s="46" t="s">
        <v>128</v>
      </c>
      <c r="AL125" s="46" t="s">
        <v>129</v>
      </c>
      <c r="AM125" s="47" t="s">
        <v>90</v>
      </c>
      <c r="AN125" s="47" t="s">
        <v>26</v>
      </c>
    </row>
    <row r="126" spans="23:40" customFormat="1" ht="15" customHeight="1" x14ac:dyDescent="0.3">
      <c r="W126" s="48"/>
      <c r="X126" s="49"/>
      <c r="Y126" s="50" t="s">
        <v>114</v>
      </c>
      <c r="Z126" s="51" t="s">
        <v>115</v>
      </c>
      <c r="AA126" s="50" t="s">
        <v>116</v>
      </c>
      <c r="AB126" s="50" t="s">
        <v>116</v>
      </c>
      <c r="AC126" s="50" t="s">
        <v>116</v>
      </c>
      <c r="AD126" s="50" t="s">
        <v>116</v>
      </c>
      <c r="AE126" s="50" t="s">
        <v>116</v>
      </c>
      <c r="AF126" s="50" t="s">
        <v>116</v>
      </c>
      <c r="AG126" s="50" t="s">
        <v>116</v>
      </c>
      <c r="AH126" s="50" t="s">
        <v>116</v>
      </c>
      <c r="AI126" s="48"/>
      <c r="AJ126" s="52" t="s">
        <v>117</v>
      </c>
      <c r="AK126" s="51" t="s">
        <v>116</v>
      </c>
      <c r="AL126" s="51" t="s">
        <v>116</v>
      </c>
      <c r="AM126" s="52" t="s">
        <v>116</v>
      </c>
      <c r="AN126" s="52" t="s">
        <v>116</v>
      </c>
    </row>
    <row r="127" spans="23:40" customFormat="1" ht="15" customHeight="1" x14ac:dyDescent="0.3">
      <c r="W127" s="62">
        <v>2008</v>
      </c>
      <c r="X127" s="63">
        <v>6.7332069248654278</v>
      </c>
      <c r="Y127" s="64">
        <v>5.9025000000000007</v>
      </c>
      <c r="Z127" s="65">
        <v>0.438</v>
      </c>
      <c r="AA127" s="64">
        <v>5.5875000000000004</v>
      </c>
      <c r="AB127" s="64">
        <v>2.5000000000000001E-2</v>
      </c>
      <c r="AC127" s="64">
        <v>2.0125000000000002</v>
      </c>
      <c r="AD127" s="64">
        <v>0.5675</v>
      </c>
      <c r="AE127" s="64">
        <v>2.2399999999999998</v>
      </c>
      <c r="AF127" s="64">
        <v>0.70500000000000007</v>
      </c>
      <c r="AG127" s="64">
        <v>5.0925000000000002</v>
      </c>
      <c r="AH127" s="64">
        <v>1.8675000000000002</v>
      </c>
      <c r="AI127" s="62"/>
      <c r="AJ127" s="61">
        <v>1.1000000000000001</v>
      </c>
      <c r="AK127" s="65">
        <v>0.04</v>
      </c>
      <c r="AL127" s="65">
        <v>6.4999999999999997E-3</v>
      </c>
      <c r="AM127" s="61">
        <v>6.65</v>
      </c>
      <c r="AN127" s="61" t="s">
        <v>9</v>
      </c>
    </row>
    <row r="128" spans="23:40" customFormat="1" ht="15" customHeight="1" x14ac:dyDescent="0.3">
      <c r="W128" s="43">
        <v>2009</v>
      </c>
      <c r="X128" s="44">
        <v>6.6911884674318101</v>
      </c>
      <c r="Y128" s="45">
        <v>5.5400000000000009</v>
      </c>
      <c r="Z128" s="46">
        <v>0.46000000000000008</v>
      </c>
      <c r="AA128" s="45">
        <v>3.4799999999999995</v>
      </c>
      <c r="AB128" s="45">
        <v>5.8800000000000005E-2</v>
      </c>
      <c r="AC128" s="45">
        <v>1.3</v>
      </c>
      <c r="AD128" s="45">
        <v>0.1578</v>
      </c>
      <c r="AE128" s="45">
        <v>3.1399999999999997</v>
      </c>
      <c r="AF128" s="45">
        <v>1.0219999999999998</v>
      </c>
      <c r="AG128" s="45">
        <v>4.62</v>
      </c>
      <c r="AH128" s="45">
        <v>2.2019999999999995</v>
      </c>
      <c r="AI128" s="53"/>
      <c r="AJ128" s="47">
        <v>1.006</v>
      </c>
      <c r="AK128" s="46">
        <v>1.3799999999999998E-2</v>
      </c>
      <c r="AL128" s="46">
        <v>5.0000000000000001E-3</v>
      </c>
      <c r="AM128" s="47">
        <v>10.8</v>
      </c>
      <c r="AN128" s="47" t="s">
        <v>9</v>
      </c>
    </row>
    <row r="129" spans="1:40" customFormat="1" ht="15" customHeight="1" x14ac:dyDescent="0.3">
      <c r="A129" s="301" t="s">
        <v>366</v>
      </c>
      <c r="W129" s="43">
        <v>2010</v>
      </c>
      <c r="X129" s="44">
        <v>6.2356870985226029</v>
      </c>
      <c r="Y129" s="45">
        <v>5.1374999999999993</v>
      </c>
      <c r="Z129" s="46">
        <v>0.44199999999999995</v>
      </c>
      <c r="AA129" s="45">
        <v>1.7000000000000002</v>
      </c>
      <c r="AB129" s="45">
        <v>2.5000000000000005E-3</v>
      </c>
      <c r="AC129" s="45">
        <v>1.1499999999999999</v>
      </c>
      <c r="AD129" s="45">
        <v>0.10725000000000001</v>
      </c>
      <c r="AE129" s="45">
        <v>2.0049999999999999</v>
      </c>
      <c r="AF129" s="45">
        <v>0.87</v>
      </c>
      <c r="AG129" s="45">
        <v>5.3500000000000005</v>
      </c>
      <c r="AH129" s="45">
        <v>1.6549999999999998</v>
      </c>
      <c r="AI129" s="53"/>
      <c r="AJ129" s="47">
        <v>1.1000000000000001</v>
      </c>
      <c r="AK129" s="46">
        <v>0.12533333333333335</v>
      </c>
      <c r="AL129" s="46">
        <v>1.6666666666666668E-3</v>
      </c>
      <c r="AM129" s="47">
        <v>4.9749999999999996</v>
      </c>
      <c r="AN129" s="47" t="s">
        <v>9</v>
      </c>
    </row>
    <row r="130" spans="1:40" customFormat="1" ht="15" customHeight="1" x14ac:dyDescent="0.3">
      <c r="W130" s="43">
        <v>2011</v>
      </c>
      <c r="X130" s="44">
        <v>7.3830429445719457</v>
      </c>
      <c r="Y130" s="45">
        <v>5.1480000000000006</v>
      </c>
      <c r="Z130" s="46">
        <v>0.41439999999999999</v>
      </c>
      <c r="AA130" s="45">
        <v>4.0400000000000009</v>
      </c>
      <c r="AB130" s="45">
        <v>6.8000000000000019E-2</v>
      </c>
      <c r="AC130" s="45">
        <v>1</v>
      </c>
      <c r="AD130" s="45">
        <v>0.11559999999999999</v>
      </c>
      <c r="AE130" s="45">
        <v>2.36</v>
      </c>
      <c r="AF130" s="45">
        <v>0.84199999999999997</v>
      </c>
      <c r="AG130" s="45">
        <v>5.0399999999999991</v>
      </c>
      <c r="AH130" s="45">
        <v>2.016</v>
      </c>
      <c r="AI130" s="53"/>
      <c r="AJ130" s="47">
        <v>0.72499999999999998</v>
      </c>
      <c r="AK130" s="46">
        <v>3.6749999999999998E-2</v>
      </c>
      <c r="AL130" s="46">
        <v>4.0000000000000001E-3</v>
      </c>
      <c r="AM130" s="47">
        <v>10.16</v>
      </c>
      <c r="AN130" s="47" t="s">
        <v>9</v>
      </c>
    </row>
    <row r="131" spans="1:40" customFormat="1" ht="15" customHeight="1" x14ac:dyDescent="0.3">
      <c r="W131" s="43">
        <v>2012</v>
      </c>
      <c r="X131" s="44">
        <v>6.5634179329313698</v>
      </c>
      <c r="Y131" s="45">
        <v>5.8639999999999999</v>
      </c>
      <c r="Z131" s="46">
        <v>0.45039999999999997</v>
      </c>
      <c r="AA131" s="45">
        <v>4.0400000000000009</v>
      </c>
      <c r="AB131" s="45" t="s">
        <v>142</v>
      </c>
      <c r="AC131" s="45">
        <v>1.1000000000000001</v>
      </c>
      <c r="AD131" s="45" t="s">
        <v>142</v>
      </c>
      <c r="AE131" s="45">
        <v>1.7399999999999998</v>
      </c>
      <c r="AF131" s="45">
        <v>0.88000000000000012</v>
      </c>
      <c r="AG131" s="45">
        <v>5.2960000000000003</v>
      </c>
      <c r="AH131" s="45">
        <v>2.536</v>
      </c>
      <c r="AI131" s="53"/>
      <c r="AJ131" s="47">
        <v>0.52500000000000002</v>
      </c>
      <c r="AK131" s="46">
        <v>0.70974999999999999</v>
      </c>
      <c r="AL131" s="46" t="s">
        <v>142</v>
      </c>
      <c r="AM131" s="47">
        <v>9.4599999999999991</v>
      </c>
      <c r="AN131" s="47" t="s">
        <v>9</v>
      </c>
    </row>
    <row r="132" spans="1:40" customFormat="1" ht="15" customHeight="1" x14ac:dyDescent="0.3">
      <c r="W132" s="43">
        <v>2013</v>
      </c>
      <c r="X132" s="44">
        <v>7.3768052307341625</v>
      </c>
      <c r="Y132" s="45">
        <v>4.1449999999999996</v>
      </c>
      <c r="Z132" s="46">
        <v>0.32100000000000001</v>
      </c>
      <c r="AA132" s="45">
        <v>3.05</v>
      </c>
      <c r="AB132" s="45">
        <v>0.04</v>
      </c>
      <c r="AC132" s="45">
        <v>0.75</v>
      </c>
      <c r="AD132" s="45">
        <v>7.85E-2</v>
      </c>
      <c r="AE132" s="45">
        <v>2.75</v>
      </c>
      <c r="AF132" s="45">
        <v>0.76000000000000012</v>
      </c>
      <c r="AG132" s="45">
        <v>2.9225000000000003</v>
      </c>
      <c r="AH132" s="45">
        <v>1.18</v>
      </c>
      <c r="AI132" s="53"/>
      <c r="AJ132" s="47">
        <v>1.0075000000000001</v>
      </c>
      <c r="AK132" s="46" t="s">
        <v>142</v>
      </c>
      <c r="AL132" s="46">
        <v>2.2499999999999998E-3</v>
      </c>
      <c r="AM132" s="47">
        <v>5.2750000000000004</v>
      </c>
      <c r="AN132" s="47" t="s">
        <v>9</v>
      </c>
    </row>
    <row r="133" spans="1:40" customFormat="1" ht="15" customHeight="1" x14ac:dyDescent="0.3">
      <c r="W133" s="43">
        <v>2014</v>
      </c>
      <c r="X133" s="44">
        <v>6.9682407646914708</v>
      </c>
      <c r="Y133" s="45">
        <v>3.9624999999999999</v>
      </c>
      <c r="Z133" s="46">
        <v>0.248</v>
      </c>
      <c r="AA133" s="45">
        <v>4.05</v>
      </c>
      <c r="AB133" s="45">
        <v>0.04</v>
      </c>
      <c r="AC133" s="45">
        <v>1.675</v>
      </c>
      <c r="AD133" s="45">
        <v>0.12924999999999998</v>
      </c>
      <c r="AE133" s="45">
        <v>2.7349999999999999</v>
      </c>
      <c r="AF133" s="45">
        <v>0.86499999999999999</v>
      </c>
      <c r="AG133" s="45">
        <v>2.6500000000000004</v>
      </c>
      <c r="AH133" s="45">
        <v>0.92249999999999999</v>
      </c>
      <c r="AI133" s="53"/>
      <c r="AJ133" s="47">
        <v>0.96750000000000003</v>
      </c>
      <c r="AK133" s="46">
        <v>0.02</v>
      </c>
      <c r="AL133" s="46">
        <v>3.4999999999999996E-3</v>
      </c>
      <c r="AM133" s="47">
        <v>8.8249999999999993</v>
      </c>
      <c r="AN133" s="47">
        <v>4.8125</v>
      </c>
    </row>
    <row r="134" spans="1:40" customFormat="1" ht="15" customHeight="1" x14ac:dyDescent="0.3">
      <c r="W134" s="43">
        <v>2015</v>
      </c>
      <c r="X134" s="44">
        <v>7.3298325062016652</v>
      </c>
      <c r="Y134" s="45">
        <v>4.91</v>
      </c>
      <c r="Z134" s="46">
        <v>0.27399999999999997</v>
      </c>
      <c r="AA134" s="45">
        <v>6.74</v>
      </c>
      <c r="AB134" s="45">
        <v>5.4000000000000006E-2</v>
      </c>
      <c r="AC134" s="45">
        <v>1.9600000000000002</v>
      </c>
      <c r="AD134" s="45">
        <v>3.4000000000000002E-2</v>
      </c>
      <c r="AE134" s="45">
        <v>1.7399999999999998</v>
      </c>
      <c r="AF134" s="45">
        <v>0.48599999999999993</v>
      </c>
      <c r="AG134" s="45">
        <v>4.46</v>
      </c>
      <c r="AH134" s="45">
        <v>2</v>
      </c>
      <c r="AI134" s="53"/>
      <c r="AJ134" s="47" t="s">
        <v>136</v>
      </c>
      <c r="AK134" s="46" t="s">
        <v>136</v>
      </c>
      <c r="AL134" s="46" t="s">
        <v>136</v>
      </c>
      <c r="AM134" s="47" t="s">
        <v>136</v>
      </c>
      <c r="AN134" s="47" t="s">
        <v>136</v>
      </c>
    </row>
    <row r="135" spans="1:40" customFormat="1" ht="15" customHeight="1" x14ac:dyDescent="0.3">
      <c r="W135" s="43">
        <v>2016</v>
      </c>
      <c r="X135" s="44">
        <v>7.4137055016307434</v>
      </c>
      <c r="Y135" s="45">
        <v>3.9166666666666665</v>
      </c>
      <c r="Z135" s="46">
        <v>0.41188279808047251</v>
      </c>
      <c r="AA135" s="45">
        <v>1.2696444444444446</v>
      </c>
      <c r="AB135" s="45">
        <v>0.15298809523809523</v>
      </c>
      <c r="AC135" s="45">
        <v>0.80928191823899365</v>
      </c>
      <c r="AD135" s="45">
        <v>9.0540045260121341E-2</v>
      </c>
      <c r="AE135" s="45">
        <v>4.0982337441746379</v>
      </c>
      <c r="AF135" s="45">
        <v>0.51449095953643686</v>
      </c>
      <c r="AG135" s="45">
        <v>5.5319467056819436</v>
      </c>
      <c r="AH135" s="45">
        <v>1.3619894650877911</v>
      </c>
      <c r="AI135" s="53"/>
      <c r="AJ135" s="47" t="s">
        <v>9</v>
      </c>
      <c r="AK135" s="46" t="s">
        <v>9</v>
      </c>
      <c r="AL135" s="46" t="s">
        <v>9</v>
      </c>
      <c r="AM135" s="47" t="s">
        <v>9</v>
      </c>
      <c r="AN135" s="47" t="s">
        <v>9</v>
      </c>
    </row>
    <row r="136" spans="1:40" customFormat="1" ht="15" customHeight="1" thickBot="1" x14ac:dyDescent="0.35">
      <c r="W136" s="54">
        <v>2017</v>
      </c>
      <c r="X136" s="55">
        <v>7.884516968362024</v>
      </c>
      <c r="Y136" s="56">
        <v>4.4649999999999999</v>
      </c>
      <c r="Z136" s="57">
        <v>0.31763500914180587</v>
      </c>
      <c r="AA136" s="56">
        <v>1.5896730720713146</v>
      </c>
      <c r="AB136" s="56">
        <v>0.12788787641527691</v>
      </c>
      <c r="AC136" s="56">
        <v>0.81939926296128018</v>
      </c>
      <c r="AD136" s="56">
        <v>8.9283192142658618E-2</v>
      </c>
      <c r="AE136" s="56">
        <v>1.8667627926224248</v>
      </c>
      <c r="AF136" s="56">
        <v>0.91856418954187158</v>
      </c>
      <c r="AG136" s="56">
        <v>5.0732105604832309</v>
      </c>
      <c r="AH136" s="56">
        <v>1.1699232918277698</v>
      </c>
      <c r="AI136" s="66"/>
      <c r="AJ136" s="58">
        <v>0.75</v>
      </c>
      <c r="AK136" s="57" t="s">
        <v>9</v>
      </c>
      <c r="AL136" s="57" t="s">
        <v>9</v>
      </c>
      <c r="AM136" s="58" t="s">
        <v>9</v>
      </c>
      <c r="AN136" s="58" t="s">
        <v>9</v>
      </c>
    </row>
    <row r="137" spans="1:40" customFormat="1" ht="15" customHeight="1" x14ac:dyDescent="0.3">
      <c r="W137" s="33"/>
      <c r="X137" s="34"/>
      <c r="Y137" s="35"/>
      <c r="Z137" s="36"/>
      <c r="AA137" s="35"/>
      <c r="AB137" s="35"/>
      <c r="AC137" s="35"/>
      <c r="AD137" s="35"/>
      <c r="AE137" s="35"/>
      <c r="AF137" s="35"/>
      <c r="AG137" s="35"/>
      <c r="AH137" s="35"/>
      <c r="AI137" s="37"/>
      <c r="AJ137" s="39"/>
      <c r="AK137" s="38"/>
      <c r="AL137" s="38"/>
      <c r="AM137" s="39"/>
      <c r="AN137" s="39"/>
    </row>
    <row r="138" spans="1:40" customFormat="1" ht="15" customHeight="1" thickBot="1" x14ac:dyDescent="0.35">
      <c r="W138" s="40" t="s">
        <v>416</v>
      </c>
      <c r="X138" s="34"/>
      <c r="Y138" s="35"/>
      <c r="Z138" s="36"/>
      <c r="AA138" s="35"/>
      <c r="AB138" s="35"/>
      <c r="AC138" s="35"/>
      <c r="AD138" s="35"/>
      <c r="AE138" s="35"/>
      <c r="AF138" s="35"/>
      <c r="AG138" s="35"/>
      <c r="AH138" s="35"/>
      <c r="AI138" s="37"/>
      <c r="AJ138" s="39"/>
      <c r="AK138" s="38"/>
      <c r="AL138" s="38"/>
      <c r="AM138" s="39"/>
      <c r="AN138" s="39"/>
    </row>
    <row r="139" spans="1:40" customFormat="1" ht="15" customHeight="1" x14ac:dyDescent="0.3">
      <c r="W139" s="41"/>
      <c r="X139" s="982" t="s">
        <v>16</v>
      </c>
      <c r="Y139" s="982"/>
      <c r="Z139" s="982"/>
      <c r="AA139" s="982"/>
      <c r="AB139" s="982"/>
      <c r="AC139" s="982"/>
      <c r="AD139" s="982"/>
      <c r="AE139" s="982"/>
      <c r="AF139" s="982"/>
      <c r="AG139" s="982"/>
      <c r="AH139" s="982"/>
      <c r="AI139" s="42"/>
      <c r="AJ139" s="982" t="s">
        <v>70</v>
      </c>
      <c r="AK139" s="982"/>
      <c r="AL139" s="982"/>
      <c r="AM139" s="982"/>
      <c r="AN139" s="982"/>
    </row>
    <row r="140" spans="1:40" customFormat="1" ht="15" customHeight="1" x14ac:dyDescent="0.45">
      <c r="W140" s="43"/>
      <c r="X140" s="44" t="s">
        <v>94</v>
      </c>
      <c r="Y140" s="45" t="s">
        <v>95</v>
      </c>
      <c r="Z140" s="46" t="s">
        <v>96</v>
      </c>
      <c r="AA140" s="45" t="s">
        <v>120</v>
      </c>
      <c r="AB140" s="45" t="s">
        <v>121</v>
      </c>
      <c r="AC140" s="45" t="s">
        <v>122</v>
      </c>
      <c r="AD140" s="45" t="s">
        <v>123</v>
      </c>
      <c r="AE140" s="45" t="s">
        <v>124</v>
      </c>
      <c r="AF140" s="45" t="s">
        <v>125</v>
      </c>
      <c r="AG140" s="45" t="s">
        <v>126</v>
      </c>
      <c r="AH140" s="45" t="s">
        <v>127</v>
      </c>
      <c r="AI140" s="43"/>
      <c r="AJ140" s="47" t="s">
        <v>25</v>
      </c>
      <c r="AK140" s="46" t="s">
        <v>128</v>
      </c>
      <c r="AL140" s="46" t="s">
        <v>129</v>
      </c>
      <c r="AM140" s="47" t="s">
        <v>90</v>
      </c>
      <c r="AN140" s="47" t="s">
        <v>26</v>
      </c>
    </row>
    <row r="141" spans="1:40" customFormat="1" ht="15" customHeight="1" x14ac:dyDescent="0.3">
      <c r="W141" s="48"/>
      <c r="X141" s="49"/>
      <c r="Y141" s="50" t="s">
        <v>114</v>
      </c>
      <c r="Z141" s="51" t="s">
        <v>115</v>
      </c>
      <c r="AA141" s="50" t="s">
        <v>116</v>
      </c>
      <c r="AB141" s="50" t="s">
        <v>116</v>
      </c>
      <c r="AC141" s="50" t="s">
        <v>116</v>
      </c>
      <c r="AD141" s="50" t="s">
        <v>116</v>
      </c>
      <c r="AE141" s="50" t="s">
        <v>116</v>
      </c>
      <c r="AF141" s="50" t="s">
        <v>116</v>
      </c>
      <c r="AG141" s="50" t="s">
        <v>116</v>
      </c>
      <c r="AH141" s="50" t="s">
        <v>116</v>
      </c>
      <c r="AI141" s="48"/>
      <c r="AJ141" s="52" t="s">
        <v>117</v>
      </c>
      <c r="AK141" s="51" t="s">
        <v>116</v>
      </c>
      <c r="AL141" s="51" t="s">
        <v>116</v>
      </c>
      <c r="AM141" s="52" t="s">
        <v>116</v>
      </c>
      <c r="AN141" s="52" t="s">
        <v>116</v>
      </c>
    </row>
    <row r="142" spans="1:40" customFormat="1" ht="15" customHeight="1" x14ac:dyDescent="0.3">
      <c r="W142" s="43">
        <v>2001</v>
      </c>
      <c r="X142" s="44">
        <v>6.8493980479308236</v>
      </c>
      <c r="Y142" s="45">
        <v>4.3258333333333328</v>
      </c>
      <c r="Z142" s="46">
        <v>0.13770492130861889</v>
      </c>
      <c r="AA142" s="45">
        <v>4.6645833333333329</v>
      </c>
      <c r="AB142" s="45">
        <v>2.3107930416666669</v>
      </c>
      <c r="AC142" s="45">
        <v>2.1850000000000001</v>
      </c>
      <c r="AD142" s="45">
        <v>6.8333333333333329E-2</v>
      </c>
      <c r="AE142" s="45">
        <v>2.3704166666666664</v>
      </c>
      <c r="AF142" s="45">
        <v>0.40041666666666664</v>
      </c>
      <c r="AG142" s="45">
        <v>3.51</v>
      </c>
      <c r="AH142" s="45">
        <v>1.6058333333333332</v>
      </c>
      <c r="AI142" s="53"/>
      <c r="AJ142" s="47" t="s">
        <v>9</v>
      </c>
      <c r="AK142" s="46" t="s">
        <v>131</v>
      </c>
      <c r="AL142" s="46" t="s">
        <v>9</v>
      </c>
      <c r="AM142" s="47" t="s">
        <v>9</v>
      </c>
      <c r="AN142" s="47" t="s">
        <v>9</v>
      </c>
    </row>
    <row r="143" spans="1:40" customFormat="1" ht="15" customHeight="1" x14ac:dyDescent="0.3">
      <c r="W143" s="43">
        <v>2002</v>
      </c>
      <c r="X143" s="44">
        <v>6.7162963445296757</v>
      </c>
      <c r="Y143" s="45">
        <v>4.5225</v>
      </c>
      <c r="Z143" s="46">
        <v>0.17262500000000003</v>
      </c>
      <c r="AA143" s="45">
        <v>5.6254166666666663</v>
      </c>
      <c r="AB143" s="45">
        <v>2.0095833333333335</v>
      </c>
      <c r="AC143" s="45">
        <v>2.2712500000000002</v>
      </c>
      <c r="AD143" s="45">
        <v>8.5000000000000006E-2</v>
      </c>
      <c r="AE143" s="45">
        <v>2.2345833333333331</v>
      </c>
      <c r="AF143" s="45">
        <v>0.37916666666666665</v>
      </c>
      <c r="AG143" s="45">
        <v>3.3879166666666665</v>
      </c>
      <c r="AH143" s="45">
        <v>1.3720833333333333</v>
      </c>
      <c r="AI143" s="53"/>
      <c r="AJ143" s="47">
        <v>2.2000000000000002</v>
      </c>
      <c r="AK143" s="46" t="s">
        <v>130</v>
      </c>
      <c r="AL143" s="46" t="s">
        <v>131</v>
      </c>
      <c r="AM143" s="47">
        <v>3.18</v>
      </c>
      <c r="AN143" s="47" t="s">
        <v>9</v>
      </c>
    </row>
    <row r="144" spans="1:40" customFormat="1" ht="15" customHeight="1" x14ac:dyDescent="0.3">
      <c r="W144" s="43">
        <v>2003</v>
      </c>
      <c r="X144" s="44">
        <v>6.7508953623699934</v>
      </c>
      <c r="Y144" s="45">
        <v>4.0975000000000001</v>
      </c>
      <c r="Z144" s="46">
        <v>0.14624999999999999</v>
      </c>
      <c r="AA144" s="45">
        <v>5.1375000000000002</v>
      </c>
      <c r="AB144" s="45">
        <v>2.07375</v>
      </c>
      <c r="AC144" s="45">
        <v>2.4037500000000001</v>
      </c>
      <c r="AD144" s="45">
        <v>7.6666666666666675E-2</v>
      </c>
      <c r="AE144" s="45">
        <v>1.8612500000000001</v>
      </c>
      <c r="AF144" s="45">
        <v>0.3</v>
      </c>
      <c r="AG144" s="45">
        <v>2.9424999999999999</v>
      </c>
      <c r="AH144" s="45">
        <v>1.3625</v>
      </c>
      <c r="AI144" s="53"/>
      <c r="AJ144" s="47">
        <v>3.01</v>
      </c>
      <c r="AK144" s="46" t="s">
        <v>131</v>
      </c>
      <c r="AL144" s="46" t="s">
        <v>132</v>
      </c>
      <c r="AM144" s="47">
        <v>1.4</v>
      </c>
      <c r="AN144" s="47" t="s">
        <v>9</v>
      </c>
    </row>
    <row r="145" spans="1:40" customFormat="1" ht="15" customHeight="1" x14ac:dyDescent="0.3">
      <c r="W145" s="43">
        <v>2004</v>
      </c>
      <c r="X145" s="44">
        <v>7.1745671820696497</v>
      </c>
      <c r="Y145" s="45">
        <v>4.0487500000000001</v>
      </c>
      <c r="Z145" s="46">
        <v>0.14449999999999999</v>
      </c>
      <c r="AA145" s="45">
        <v>4.7937500000000002</v>
      </c>
      <c r="AB145" s="45">
        <v>1.87625</v>
      </c>
      <c r="AC145" s="45">
        <v>2.335</v>
      </c>
      <c r="AD145" s="45">
        <v>0.1225</v>
      </c>
      <c r="AE145" s="45">
        <v>2.1462500000000002</v>
      </c>
      <c r="AF145" s="45">
        <v>0.22625000000000001</v>
      </c>
      <c r="AG145" s="45">
        <v>2.7075</v>
      </c>
      <c r="AH145" s="45">
        <v>1.2324999999999999</v>
      </c>
      <c r="AI145" s="53"/>
      <c r="AJ145" s="47">
        <v>2.82</v>
      </c>
      <c r="AK145" s="46" t="s">
        <v>132</v>
      </c>
      <c r="AL145" s="46" t="s">
        <v>133</v>
      </c>
      <c r="AM145" s="47">
        <v>1.125</v>
      </c>
      <c r="AN145" s="47" t="s">
        <v>9</v>
      </c>
    </row>
    <row r="146" spans="1:40" customFormat="1" ht="15" customHeight="1" x14ac:dyDescent="0.3">
      <c r="W146" s="43">
        <v>2005</v>
      </c>
      <c r="X146" s="44">
        <v>6.9371955904456337</v>
      </c>
      <c r="Y146" s="45">
        <v>4.46875</v>
      </c>
      <c r="Z146" s="46">
        <v>0.15337499999999998</v>
      </c>
      <c r="AA146" s="45">
        <v>5.7312500000000002</v>
      </c>
      <c r="AB146" s="45">
        <v>2.3725000000000001</v>
      </c>
      <c r="AC146" s="45">
        <v>2.3224999999999998</v>
      </c>
      <c r="AD146" s="45">
        <v>7.6249999999999998E-2</v>
      </c>
      <c r="AE146" s="45">
        <v>2.2887499999999998</v>
      </c>
      <c r="AF146" s="45">
        <v>0.39</v>
      </c>
      <c r="AG146" s="45">
        <v>3.2662499999999999</v>
      </c>
      <c r="AH146" s="45">
        <v>1.4225000000000001</v>
      </c>
      <c r="AI146" s="53"/>
      <c r="AJ146" s="47">
        <v>3</v>
      </c>
      <c r="AK146" s="46" t="s">
        <v>132</v>
      </c>
      <c r="AL146" s="277">
        <v>6.7500000000000004E-2</v>
      </c>
      <c r="AM146" s="47">
        <v>0.73750000000000004</v>
      </c>
      <c r="AN146" s="47" t="s">
        <v>9</v>
      </c>
    </row>
    <row r="147" spans="1:40" customFormat="1" ht="15" customHeight="1" x14ac:dyDescent="0.3">
      <c r="W147" s="43">
        <v>2006</v>
      </c>
      <c r="X147" s="44">
        <v>6.8058006263600852</v>
      </c>
      <c r="Y147" s="45">
        <v>3.936666666666667</v>
      </c>
      <c r="Z147" s="46">
        <v>0.16350000000000001</v>
      </c>
      <c r="AA147" s="45">
        <v>4.53</v>
      </c>
      <c r="AB147" s="45">
        <v>2.1116666666666668</v>
      </c>
      <c r="AC147" s="45">
        <v>2.0883333333333334</v>
      </c>
      <c r="AD147" s="45">
        <v>0.03</v>
      </c>
      <c r="AE147" s="45">
        <v>1.9966666666666668</v>
      </c>
      <c r="AF147" s="45">
        <v>0.33166666666666672</v>
      </c>
      <c r="AG147" s="45">
        <v>2.8016666666666663</v>
      </c>
      <c r="AH147" s="45">
        <v>1.23</v>
      </c>
      <c r="AI147" s="53"/>
      <c r="AJ147" s="47">
        <v>2.4</v>
      </c>
      <c r="AK147" s="46" t="s">
        <v>145</v>
      </c>
      <c r="AL147" s="46" t="s">
        <v>144</v>
      </c>
      <c r="AM147" s="47">
        <v>0.6166666666666667</v>
      </c>
      <c r="AN147" s="47" t="s">
        <v>9</v>
      </c>
    </row>
    <row r="148" spans="1:40" customFormat="1" ht="15" customHeight="1" x14ac:dyDescent="0.3">
      <c r="W148" s="43">
        <v>2007</v>
      </c>
      <c r="X148" s="44">
        <v>7.0907933308811124</v>
      </c>
      <c r="Y148" s="45">
        <v>4.5824999999999996</v>
      </c>
      <c r="Z148" s="46">
        <v>0.20617519980019983</v>
      </c>
      <c r="AA148" s="45">
        <v>5.7675000000000001</v>
      </c>
      <c r="AB148" s="45">
        <v>1.2237499999999999</v>
      </c>
      <c r="AC148" s="45">
        <v>2.2687499999999998</v>
      </c>
      <c r="AD148" s="45">
        <v>0.03</v>
      </c>
      <c r="AE148" s="45">
        <v>2.2425000000000002</v>
      </c>
      <c r="AF148" s="45">
        <v>0.3</v>
      </c>
      <c r="AG148" s="45">
        <v>3.57</v>
      </c>
      <c r="AH148" s="45">
        <v>1.4550000000000001</v>
      </c>
      <c r="AI148" s="53"/>
      <c r="AJ148" s="47">
        <v>2.7</v>
      </c>
      <c r="AK148" s="46" t="s">
        <v>145</v>
      </c>
      <c r="AL148" s="46" t="s">
        <v>144</v>
      </c>
      <c r="AM148" s="47">
        <v>1</v>
      </c>
      <c r="AN148" s="47" t="s">
        <v>9</v>
      </c>
    </row>
    <row r="149" spans="1:40" customFormat="1" ht="15" customHeight="1" x14ac:dyDescent="0.3">
      <c r="A149" s="301" t="s">
        <v>478</v>
      </c>
      <c r="W149" s="43">
        <v>2008</v>
      </c>
      <c r="X149" s="44">
        <v>7.1859843011304196</v>
      </c>
      <c r="Y149" s="45">
        <v>4.3574999999999999</v>
      </c>
      <c r="Z149" s="46">
        <v>0.18305860805860807</v>
      </c>
      <c r="AA149" s="45">
        <v>5.3664166666666668</v>
      </c>
      <c r="AB149" s="45">
        <v>1.7815833333333333</v>
      </c>
      <c r="AC149" s="45">
        <v>2.160333333333333</v>
      </c>
      <c r="AD149" s="45">
        <v>3.7166666666666667E-2</v>
      </c>
      <c r="AE149" s="45">
        <v>2.1024166666666666</v>
      </c>
      <c r="AF149" s="45">
        <v>0.28295833333333331</v>
      </c>
      <c r="AG149" s="45">
        <v>3.2445416666666667</v>
      </c>
      <c r="AH149" s="45">
        <v>1.4478333333333335</v>
      </c>
      <c r="AI149" s="53"/>
      <c r="AJ149" s="47">
        <v>2.7</v>
      </c>
      <c r="AK149" s="46" t="s">
        <v>145</v>
      </c>
      <c r="AL149" s="46" t="s">
        <v>147</v>
      </c>
      <c r="AM149" s="47">
        <v>0.8</v>
      </c>
      <c r="AN149" s="47" t="s">
        <v>9</v>
      </c>
    </row>
    <row r="150" spans="1:40" customFormat="1" ht="15" customHeight="1" x14ac:dyDescent="0.3">
      <c r="W150" s="43">
        <v>2009</v>
      </c>
      <c r="X150" s="44">
        <v>7.0424235209929344</v>
      </c>
      <c r="Y150" s="45">
        <v>4.2574999999999994</v>
      </c>
      <c r="Z150" s="46">
        <v>0.17629920079920081</v>
      </c>
      <c r="AA150" s="45">
        <v>5.1773749999999996</v>
      </c>
      <c r="AB150" s="45">
        <v>1.4700833333333332</v>
      </c>
      <c r="AC150" s="45">
        <v>2.1293333333333333</v>
      </c>
      <c r="AD150" s="45">
        <v>1.1770833333333333E-2</v>
      </c>
      <c r="AE150" s="45">
        <v>2.0768333333333331</v>
      </c>
      <c r="AF150" s="45">
        <v>0.26491666666666669</v>
      </c>
      <c r="AG150" s="45">
        <v>3.0287500000000001</v>
      </c>
      <c r="AH150" s="45">
        <v>1.350166666666667</v>
      </c>
      <c r="AI150" s="43"/>
      <c r="AJ150" s="47">
        <v>2.706666666666667</v>
      </c>
      <c r="AK150" s="46" t="s">
        <v>145</v>
      </c>
      <c r="AL150" s="46" t="s">
        <v>147</v>
      </c>
      <c r="AM150" s="47">
        <v>0.7</v>
      </c>
      <c r="AN150" s="47" t="s">
        <v>9</v>
      </c>
    </row>
    <row r="151" spans="1:40" customFormat="1" ht="15" customHeight="1" x14ac:dyDescent="0.3">
      <c r="W151" s="43">
        <v>2010</v>
      </c>
      <c r="X151" s="44">
        <v>7.0139852100170836</v>
      </c>
      <c r="Y151" s="45">
        <v>3.7370833333333335</v>
      </c>
      <c r="Z151" s="46">
        <v>0.15762216949716951</v>
      </c>
      <c r="AA151" s="45">
        <v>4.5764166666666668</v>
      </c>
      <c r="AB151" s="45">
        <v>1.0958749999999999</v>
      </c>
      <c r="AC151" s="45">
        <v>1.9594583333333333</v>
      </c>
      <c r="AD151" s="45" t="s">
        <v>147</v>
      </c>
      <c r="AE151" s="45">
        <v>1.8770833333333334</v>
      </c>
      <c r="AF151" s="45">
        <v>0.24966666666666668</v>
      </c>
      <c r="AG151" s="45">
        <v>2.6080000000000001</v>
      </c>
      <c r="AH151" s="45">
        <v>1.1774166666666668</v>
      </c>
      <c r="AI151" s="43"/>
      <c r="AJ151" s="47">
        <v>2.2575000000000003</v>
      </c>
      <c r="AK151" s="46" t="s">
        <v>145</v>
      </c>
      <c r="AL151" s="46" t="s">
        <v>147</v>
      </c>
      <c r="AM151" s="47">
        <v>0.48871447137016433</v>
      </c>
      <c r="AN151" s="47" t="s">
        <v>9</v>
      </c>
    </row>
    <row r="152" spans="1:40" customFormat="1" ht="15" customHeight="1" x14ac:dyDescent="0.3">
      <c r="W152" s="43">
        <v>2011</v>
      </c>
      <c r="X152" s="44">
        <v>7.11292248457009</v>
      </c>
      <c r="Y152" s="45">
        <v>3.8484600000000002</v>
      </c>
      <c r="Z152" s="46">
        <v>0.15875790875790877</v>
      </c>
      <c r="AA152" s="45">
        <v>4.7726249999999997</v>
      </c>
      <c r="AB152" s="45">
        <v>1.3379166666666666</v>
      </c>
      <c r="AC152" s="45">
        <v>1.8562500000000002</v>
      </c>
      <c r="AD152" s="45" t="s">
        <v>147</v>
      </c>
      <c r="AE152" s="45">
        <v>1.8905416666666666</v>
      </c>
      <c r="AF152" s="45">
        <v>0.23033333333333333</v>
      </c>
      <c r="AG152" s="45">
        <v>3.050791666666667</v>
      </c>
      <c r="AH152" s="45">
        <v>1.21675</v>
      </c>
      <c r="AI152" s="43"/>
      <c r="AJ152" s="47">
        <v>1.81</v>
      </c>
      <c r="AK152" s="46" t="s">
        <v>145</v>
      </c>
      <c r="AL152" s="46" t="s">
        <v>147</v>
      </c>
      <c r="AM152" s="47">
        <v>0.82522555844101619</v>
      </c>
      <c r="AN152" s="47" t="s">
        <v>9</v>
      </c>
    </row>
    <row r="153" spans="1:40" customFormat="1" ht="15" customHeight="1" x14ac:dyDescent="0.3">
      <c r="W153" s="43">
        <v>2012</v>
      </c>
      <c r="X153" s="44">
        <v>7.1098064486417343</v>
      </c>
      <c r="Y153" s="45">
        <v>3.75875</v>
      </c>
      <c r="Z153" s="46">
        <v>0.1535</v>
      </c>
      <c r="AA153" s="45">
        <v>4.6549999999999994</v>
      </c>
      <c r="AB153" s="45">
        <v>1.31375</v>
      </c>
      <c r="AC153" s="45">
        <v>1.88625</v>
      </c>
      <c r="AD153" s="45" t="s">
        <v>147</v>
      </c>
      <c r="AE153" s="45">
        <v>1.8450000000000002</v>
      </c>
      <c r="AF153" s="45">
        <v>0.22749999999999998</v>
      </c>
      <c r="AG153" s="45">
        <v>2.7824999999999998</v>
      </c>
      <c r="AH153" s="45">
        <v>1.2337500000000001</v>
      </c>
      <c r="AI153" s="43"/>
      <c r="AJ153" s="47">
        <v>2.2925</v>
      </c>
      <c r="AK153" s="46" t="s">
        <v>145</v>
      </c>
      <c r="AL153" s="46" t="s">
        <v>147</v>
      </c>
      <c r="AM153" s="47">
        <v>0.5</v>
      </c>
      <c r="AN153" s="47" t="s">
        <v>9</v>
      </c>
    </row>
    <row r="154" spans="1:40" customFormat="1" ht="15" customHeight="1" x14ac:dyDescent="0.3">
      <c r="W154" s="43">
        <v>2013</v>
      </c>
      <c r="X154" s="44">
        <v>7.1745158805445541</v>
      </c>
      <c r="Y154" s="45">
        <v>3.9437500000000001</v>
      </c>
      <c r="Z154" s="46">
        <v>0.16475000000000001</v>
      </c>
      <c r="AA154" s="45">
        <v>5.0187499999999998</v>
      </c>
      <c r="AB154" s="45">
        <v>1.06125</v>
      </c>
      <c r="AC154" s="45">
        <v>1.9650000000000001</v>
      </c>
      <c r="AD154" s="45" t="s">
        <v>147</v>
      </c>
      <c r="AE154" s="45">
        <v>1.96875</v>
      </c>
      <c r="AF154" s="45">
        <v>0.24374999999999999</v>
      </c>
      <c r="AG154" s="45">
        <v>2.7337500000000001</v>
      </c>
      <c r="AH154" s="45">
        <v>1.2462499999999999</v>
      </c>
      <c r="AI154" s="43"/>
      <c r="AJ154" s="47">
        <v>2.3774999999999999</v>
      </c>
      <c r="AK154" s="46" t="s">
        <v>145</v>
      </c>
      <c r="AL154" s="46" t="s">
        <v>147</v>
      </c>
      <c r="AM154" s="47">
        <v>0.5</v>
      </c>
      <c r="AN154" s="47" t="s">
        <v>9</v>
      </c>
    </row>
    <row r="155" spans="1:40" customFormat="1" ht="15" customHeight="1" x14ac:dyDescent="0.3">
      <c r="W155" s="43">
        <v>2014</v>
      </c>
      <c r="X155" s="44">
        <v>7.0638556216742163</v>
      </c>
      <c r="Y155" s="45">
        <v>3.7337499999999997</v>
      </c>
      <c r="Z155" s="46">
        <v>0.13999999999999999</v>
      </c>
      <c r="AA155" s="45">
        <v>4.6675000000000004</v>
      </c>
      <c r="AB155" s="45">
        <v>1.2137499999999999</v>
      </c>
      <c r="AC155" s="45">
        <v>1.86</v>
      </c>
      <c r="AD155" s="45" t="s">
        <v>147</v>
      </c>
      <c r="AE155" s="45">
        <v>1.82375</v>
      </c>
      <c r="AF155" s="45">
        <v>0.26625000000000004</v>
      </c>
      <c r="AG155" s="45">
        <v>2.3362499999999997</v>
      </c>
      <c r="AH155" s="45">
        <v>1.1225000000000001</v>
      </c>
      <c r="AI155" s="43"/>
      <c r="AJ155" s="47">
        <v>1.92</v>
      </c>
      <c r="AK155" s="46" t="s">
        <v>145</v>
      </c>
      <c r="AL155" s="46" t="s">
        <v>147</v>
      </c>
      <c r="AM155" s="47">
        <v>0.5</v>
      </c>
      <c r="AN155" s="47" t="s">
        <v>9</v>
      </c>
    </row>
    <row r="156" spans="1:40" customFormat="1" ht="15" customHeight="1" x14ac:dyDescent="0.3">
      <c r="W156" s="43">
        <v>2015</v>
      </c>
      <c r="X156" s="44">
        <v>7.1574106239751627</v>
      </c>
      <c r="Y156" s="45">
        <v>3.5649999999999999</v>
      </c>
      <c r="Z156" s="46">
        <v>0.14883333333333335</v>
      </c>
      <c r="AA156" s="45">
        <v>4.376666666666666</v>
      </c>
      <c r="AB156" s="45">
        <v>1.0599999999999998</v>
      </c>
      <c r="AC156" s="45">
        <v>1.8666666666666665</v>
      </c>
      <c r="AD156" s="45" t="s">
        <v>147</v>
      </c>
      <c r="AE156" s="45">
        <v>1.7883333333333333</v>
      </c>
      <c r="AF156" s="45">
        <v>0.26666666666666666</v>
      </c>
      <c r="AG156" s="45">
        <v>2.1166666666666667</v>
      </c>
      <c r="AH156" s="45">
        <v>1.0533333333333332</v>
      </c>
      <c r="AI156" s="43"/>
      <c r="AJ156" s="47">
        <v>2.2399999999999998</v>
      </c>
      <c r="AK156" s="46" t="s">
        <v>145</v>
      </c>
      <c r="AL156" s="46" t="s">
        <v>147</v>
      </c>
      <c r="AM156" s="47">
        <v>0.55000000000000004</v>
      </c>
      <c r="AN156" s="47" t="s">
        <v>9</v>
      </c>
    </row>
    <row r="157" spans="1:40" customFormat="1" ht="15" customHeight="1" x14ac:dyDescent="0.3">
      <c r="W157" s="43">
        <v>2016</v>
      </c>
      <c r="X157" s="44">
        <v>7.1122703070082061</v>
      </c>
      <c r="Y157" s="45">
        <v>3.73</v>
      </c>
      <c r="Z157" s="46">
        <v>0.14124999999999999</v>
      </c>
      <c r="AA157" s="45">
        <v>5.3674999999999997</v>
      </c>
      <c r="AB157" s="45">
        <v>1.3900000000000001</v>
      </c>
      <c r="AC157" s="45">
        <v>1.7775000000000001</v>
      </c>
      <c r="AD157" s="45" t="s">
        <v>147</v>
      </c>
      <c r="AE157" s="45">
        <v>1.885</v>
      </c>
      <c r="AF157" s="45">
        <v>0.26500000000000001</v>
      </c>
      <c r="AG157" s="45">
        <v>2.3850000000000002</v>
      </c>
      <c r="AH157" s="45">
        <v>1.2</v>
      </c>
      <c r="AI157" s="43"/>
      <c r="AJ157" s="47">
        <v>4.75</v>
      </c>
      <c r="AK157" s="46" t="s">
        <v>145</v>
      </c>
      <c r="AL157" s="46" t="s">
        <v>147</v>
      </c>
      <c r="AM157" s="47">
        <v>0.6</v>
      </c>
      <c r="AN157" s="47" t="s">
        <v>9</v>
      </c>
    </row>
    <row r="158" spans="1:40" customFormat="1" ht="15" customHeight="1" thickBot="1" x14ac:dyDescent="0.35">
      <c r="W158" s="54">
        <v>2017</v>
      </c>
      <c r="X158" s="55">
        <v>7.0225536838394724</v>
      </c>
      <c r="Y158" s="56">
        <v>3.8925000000000001</v>
      </c>
      <c r="Z158" s="57">
        <v>0.16462499999999999</v>
      </c>
      <c r="AA158" s="56">
        <v>5.3325000000000005</v>
      </c>
      <c r="AB158" s="56">
        <v>0.96624999999999994</v>
      </c>
      <c r="AC158" s="56">
        <v>1.8387499999999999</v>
      </c>
      <c r="AD158" s="56" t="s">
        <v>147</v>
      </c>
      <c r="AE158" s="56">
        <v>1.9562499999999998</v>
      </c>
      <c r="AF158" s="56">
        <v>0.25750000000000001</v>
      </c>
      <c r="AG158" s="56">
        <v>2.8224999999999998</v>
      </c>
      <c r="AH158" s="56">
        <v>1.3075000000000001</v>
      </c>
      <c r="AI158" s="54"/>
      <c r="AJ158" s="58">
        <v>3.3450000000000002</v>
      </c>
      <c r="AK158" s="57" t="s">
        <v>145</v>
      </c>
      <c r="AL158" s="57" t="s">
        <v>147</v>
      </c>
      <c r="AM158" s="58">
        <v>0.55000000000000004</v>
      </c>
      <c r="AN158" s="58" t="s">
        <v>9</v>
      </c>
    </row>
    <row r="159" spans="1:40" customFormat="1" ht="15" customHeight="1" x14ac:dyDescent="0.3">
      <c r="W159" s="33"/>
      <c r="X159" s="34"/>
      <c r="Y159" s="35"/>
      <c r="Z159" s="36"/>
      <c r="AA159" s="35"/>
      <c r="AB159" s="35"/>
      <c r="AC159" s="35"/>
      <c r="AD159" s="35"/>
      <c r="AE159" s="35"/>
      <c r="AF159" s="35"/>
      <c r="AG159" s="35"/>
      <c r="AH159" s="35"/>
      <c r="AI159" s="37"/>
      <c r="AJ159" s="39"/>
      <c r="AK159" s="38"/>
      <c r="AL159" s="38"/>
      <c r="AM159" s="39"/>
      <c r="AN159" s="39"/>
    </row>
    <row r="160" spans="1:40" customFormat="1" ht="15" customHeight="1" thickBot="1" x14ac:dyDescent="0.35">
      <c r="W160" s="40" t="s">
        <v>417</v>
      </c>
      <c r="X160" s="34"/>
      <c r="Y160" s="35"/>
      <c r="Z160" s="36"/>
      <c r="AA160" s="35"/>
      <c r="AB160" s="35"/>
      <c r="AC160" s="35"/>
      <c r="AD160" s="35"/>
      <c r="AE160" s="35"/>
      <c r="AF160" s="35"/>
      <c r="AG160" s="35"/>
      <c r="AH160" s="35"/>
      <c r="AI160" s="37"/>
      <c r="AJ160" s="39"/>
      <c r="AK160" s="38"/>
      <c r="AL160" s="38"/>
      <c r="AM160" s="39"/>
      <c r="AN160" s="39"/>
    </row>
    <row r="161" spans="1:40" customFormat="1" ht="15" customHeight="1" x14ac:dyDescent="0.3">
      <c r="W161" s="41"/>
      <c r="X161" s="982" t="s">
        <v>16</v>
      </c>
      <c r="Y161" s="982"/>
      <c r="Z161" s="982"/>
      <c r="AA161" s="982"/>
      <c r="AB161" s="982"/>
      <c r="AC161" s="982"/>
      <c r="AD161" s="982"/>
      <c r="AE161" s="982"/>
      <c r="AF161" s="982"/>
      <c r="AG161" s="982"/>
      <c r="AH161" s="982"/>
      <c r="AI161" s="42"/>
      <c r="AJ161" s="982" t="s">
        <v>70</v>
      </c>
      <c r="AK161" s="982"/>
      <c r="AL161" s="982"/>
      <c r="AM161" s="982"/>
      <c r="AN161" s="982"/>
    </row>
    <row r="162" spans="1:40" customFormat="1" ht="15" customHeight="1" x14ac:dyDescent="0.45">
      <c r="W162" s="43"/>
      <c r="X162" s="44" t="s">
        <v>94</v>
      </c>
      <c r="Y162" s="45" t="s">
        <v>95</v>
      </c>
      <c r="Z162" s="46" t="s">
        <v>96</v>
      </c>
      <c r="AA162" s="45" t="s">
        <v>120</v>
      </c>
      <c r="AB162" s="45" t="s">
        <v>121</v>
      </c>
      <c r="AC162" s="45" t="s">
        <v>122</v>
      </c>
      <c r="AD162" s="45" t="s">
        <v>123</v>
      </c>
      <c r="AE162" s="45" t="s">
        <v>124</v>
      </c>
      <c r="AF162" s="45" t="s">
        <v>125</v>
      </c>
      <c r="AG162" s="45" t="s">
        <v>126</v>
      </c>
      <c r="AH162" s="45" t="s">
        <v>127</v>
      </c>
      <c r="AI162" s="43"/>
      <c r="AJ162" s="47" t="s">
        <v>25</v>
      </c>
      <c r="AK162" s="46" t="s">
        <v>128</v>
      </c>
      <c r="AL162" s="46" t="s">
        <v>129</v>
      </c>
      <c r="AM162" s="47" t="s">
        <v>90</v>
      </c>
      <c r="AN162" s="47" t="s">
        <v>26</v>
      </c>
    </row>
    <row r="163" spans="1:40" customFormat="1" ht="15" customHeight="1" x14ac:dyDescent="0.3">
      <c r="W163" s="48"/>
      <c r="X163" s="49"/>
      <c r="Y163" s="50" t="s">
        <v>114</v>
      </c>
      <c r="Z163" s="51" t="s">
        <v>115</v>
      </c>
      <c r="AA163" s="50" t="s">
        <v>116</v>
      </c>
      <c r="AB163" s="50" t="s">
        <v>116</v>
      </c>
      <c r="AC163" s="50" t="s">
        <v>116</v>
      </c>
      <c r="AD163" s="50" t="s">
        <v>116</v>
      </c>
      <c r="AE163" s="50" t="s">
        <v>116</v>
      </c>
      <c r="AF163" s="50" t="s">
        <v>116</v>
      </c>
      <c r="AG163" s="50" t="s">
        <v>116</v>
      </c>
      <c r="AH163" s="50" t="s">
        <v>116</v>
      </c>
      <c r="AI163" s="48"/>
      <c r="AJ163" s="52" t="s">
        <v>117</v>
      </c>
      <c r="AK163" s="51" t="s">
        <v>116</v>
      </c>
      <c r="AL163" s="51" t="s">
        <v>116</v>
      </c>
      <c r="AM163" s="52" t="s">
        <v>116</v>
      </c>
      <c r="AN163" s="52" t="s">
        <v>116</v>
      </c>
    </row>
    <row r="164" spans="1:40" customFormat="1" ht="15" customHeight="1" x14ac:dyDescent="0.3">
      <c r="W164" s="43">
        <v>2001</v>
      </c>
      <c r="X164" s="44">
        <v>6.9808265679591486</v>
      </c>
      <c r="Y164" s="277">
        <v>9.4250000000000007</v>
      </c>
      <c r="Z164" s="46">
        <v>0.17350000000000002</v>
      </c>
      <c r="AA164" s="45">
        <v>4.0724999999999998</v>
      </c>
      <c r="AB164" s="45">
        <v>0.10800000000000001</v>
      </c>
      <c r="AC164" s="47">
        <v>19.725000000000001</v>
      </c>
      <c r="AD164" s="45">
        <v>0.15</v>
      </c>
      <c r="AE164" s="47">
        <v>12.225</v>
      </c>
      <c r="AF164" s="45">
        <v>1.75</v>
      </c>
      <c r="AG164" s="45">
        <v>1.23</v>
      </c>
      <c r="AH164" s="45">
        <v>1.6</v>
      </c>
      <c r="AI164" s="53"/>
      <c r="AJ164" s="47" t="s">
        <v>9</v>
      </c>
      <c r="AK164" s="46" t="s">
        <v>134</v>
      </c>
      <c r="AL164" s="46" t="s">
        <v>9</v>
      </c>
      <c r="AM164" s="47" t="s">
        <v>9</v>
      </c>
      <c r="AN164" s="47">
        <v>5.3</v>
      </c>
    </row>
    <row r="165" spans="1:40" customFormat="1" ht="15" customHeight="1" x14ac:dyDescent="0.3">
      <c r="W165" s="43">
        <v>2002</v>
      </c>
      <c r="X165" s="44">
        <v>7.0671696412252558</v>
      </c>
      <c r="Y165" s="296">
        <v>10.1</v>
      </c>
      <c r="Z165" s="46">
        <v>0.175875</v>
      </c>
      <c r="AA165" s="45">
        <v>3.92625</v>
      </c>
      <c r="AB165" s="45">
        <v>0.30199999999999999</v>
      </c>
      <c r="AC165" s="47">
        <v>21.9</v>
      </c>
      <c r="AD165" s="45">
        <v>0.12</v>
      </c>
      <c r="AE165" s="47">
        <v>12.9625</v>
      </c>
      <c r="AF165" s="45">
        <v>1.80375</v>
      </c>
      <c r="AG165" s="45">
        <v>1.2112499999999999</v>
      </c>
      <c r="AH165" s="45">
        <v>1.7549999999999999</v>
      </c>
      <c r="AI165" s="53"/>
      <c r="AJ165" s="47">
        <v>1.55</v>
      </c>
      <c r="AK165" s="46" t="s">
        <v>134</v>
      </c>
      <c r="AL165" s="46" t="s">
        <v>134</v>
      </c>
      <c r="AM165" s="47">
        <v>2.4750000000000001</v>
      </c>
      <c r="AN165" s="47">
        <v>5.7125000000000004</v>
      </c>
    </row>
    <row r="166" spans="1:40" customFormat="1" ht="15" customHeight="1" x14ac:dyDescent="0.3">
      <c r="W166" s="43">
        <v>2003</v>
      </c>
      <c r="X166" s="44">
        <v>6.9836167778399103</v>
      </c>
      <c r="Y166" s="296">
        <v>10.85</v>
      </c>
      <c r="Z166" s="46">
        <v>0.17025000000000001</v>
      </c>
      <c r="AA166" s="45">
        <v>3.9562499999999998</v>
      </c>
      <c r="AB166" s="45">
        <v>0.14050000000000001</v>
      </c>
      <c r="AC166" s="47">
        <v>22.3125</v>
      </c>
      <c r="AD166" s="45">
        <v>0.19</v>
      </c>
      <c r="AE166" s="47">
        <v>13.4375</v>
      </c>
      <c r="AF166" s="45">
        <v>1.7825</v>
      </c>
      <c r="AG166" s="45">
        <v>1.0925</v>
      </c>
      <c r="AH166" s="45">
        <v>1.6850000000000001</v>
      </c>
      <c r="AI166" s="53"/>
      <c r="AJ166" s="47">
        <v>1.5249999999999999</v>
      </c>
      <c r="AK166" s="46" t="s">
        <v>134</v>
      </c>
      <c r="AL166" s="46" t="s">
        <v>134</v>
      </c>
      <c r="AM166" s="47">
        <v>2.6375000000000002</v>
      </c>
      <c r="AN166" s="47">
        <v>5.6124999999999998</v>
      </c>
    </row>
    <row r="167" spans="1:40" customFormat="1" ht="15" customHeight="1" x14ac:dyDescent="0.3">
      <c r="W167" s="43">
        <v>2004</v>
      </c>
      <c r="X167" s="44">
        <v>7.0985339165395587</v>
      </c>
      <c r="Y167" s="296">
        <v>10.675000000000001</v>
      </c>
      <c r="Z167" s="46">
        <v>0.16474999999999998</v>
      </c>
      <c r="AA167" s="45">
        <v>3.9637500000000001</v>
      </c>
      <c r="AB167" s="45">
        <v>0.2135</v>
      </c>
      <c r="AC167" s="47">
        <v>22.962499999999999</v>
      </c>
      <c r="AD167" s="45">
        <v>9.2499999999999999E-2</v>
      </c>
      <c r="AE167" s="47">
        <v>13.95</v>
      </c>
      <c r="AF167" s="45">
        <v>1.84375</v>
      </c>
      <c r="AG167" s="45">
        <v>1.05125</v>
      </c>
      <c r="AH167" s="45">
        <v>1.6850000000000001</v>
      </c>
      <c r="AI167" s="53"/>
      <c r="AJ167" s="47">
        <v>2.5</v>
      </c>
      <c r="AK167" s="46" t="s">
        <v>134</v>
      </c>
      <c r="AL167" s="46" t="s">
        <v>134</v>
      </c>
      <c r="AM167" s="47">
        <v>3.3250000000000002</v>
      </c>
      <c r="AN167" s="47">
        <v>4.7750000000000004</v>
      </c>
    </row>
    <row r="168" spans="1:40" customFormat="1" ht="15" customHeight="1" x14ac:dyDescent="0.3">
      <c r="W168" s="43">
        <v>2005</v>
      </c>
      <c r="X168" s="44">
        <v>7.0912945833974668</v>
      </c>
      <c r="Y168" s="296">
        <v>10.675000000000001</v>
      </c>
      <c r="Z168" s="46">
        <v>0.156</v>
      </c>
      <c r="AA168" s="45">
        <v>4.3062500000000004</v>
      </c>
      <c r="AB168" s="45">
        <v>0.13966666666666669</v>
      </c>
      <c r="AC168" s="47">
        <v>23.05</v>
      </c>
      <c r="AD168" s="45">
        <v>3.5000000000000003E-2</v>
      </c>
      <c r="AE168" s="47">
        <v>14.175000000000001</v>
      </c>
      <c r="AF168" s="45">
        <v>1.90625</v>
      </c>
      <c r="AG168" s="45">
        <v>1.4737499999999999</v>
      </c>
      <c r="AH168" s="45">
        <v>1.8174999999999999</v>
      </c>
      <c r="AI168" s="53"/>
      <c r="AJ168" s="47">
        <v>2.1749999999999998</v>
      </c>
      <c r="AK168" s="46">
        <v>3.0000000000000001E-3</v>
      </c>
      <c r="AL168" s="46" t="s">
        <v>134</v>
      </c>
      <c r="AM168" s="47">
        <v>2.5874999999999999</v>
      </c>
      <c r="AN168" s="47">
        <v>5.0250000000000004</v>
      </c>
    </row>
    <row r="169" spans="1:40" customFormat="1" ht="15" customHeight="1" x14ac:dyDescent="0.3">
      <c r="A169" t="s">
        <v>479</v>
      </c>
      <c r="W169" s="43">
        <v>2006</v>
      </c>
      <c r="X169" s="44">
        <v>7.0061444920770555</v>
      </c>
      <c r="Y169" s="296">
        <v>10.28125</v>
      </c>
      <c r="Z169" s="46">
        <v>0.16155</v>
      </c>
      <c r="AA169" s="45">
        <v>4.4413750000000007</v>
      </c>
      <c r="AB169" s="45">
        <v>0.1346</v>
      </c>
      <c r="AC169" s="47">
        <v>21.61</v>
      </c>
      <c r="AD169" s="45">
        <v>0.105</v>
      </c>
      <c r="AE169" s="47">
        <v>13.76375</v>
      </c>
      <c r="AF169" s="45">
        <v>1.8256250000000001</v>
      </c>
      <c r="AG169" s="45">
        <v>1.4904999999999999</v>
      </c>
      <c r="AH169" s="45">
        <v>1.7657499999999999</v>
      </c>
      <c r="AI169" s="53"/>
      <c r="AJ169" s="47">
        <v>2.5</v>
      </c>
      <c r="AK169" s="46" t="s">
        <v>146</v>
      </c>
      <c r="AL169" s="46">
        <v>3.0000000000000001E-3</v>
      </c>
      <c r="AM169" s="47">
        <v>2.7225000000000001</v>
      </c>
      <c r="AN169" s="47">
        <v>4.835</v>
      </c>
    </row>
    <row r="170" spans="1:40" customFormat="1" ht="15" customHeight="1" x14ac:dyDescent="0.3">
      <c r="W170" s="43">
        <v>2007</v>
      </c>
      <c r="X170" s="44">
        <v>7.0228600861901587</v>
      </c>
      <c r="Y170" s="296">
        <v>10.762500000000001</v>
      </c>
      <c r="Z170" s="46">
        <v>0.175625</v>
      </c>
      <c r="AA170" s="45">
        <v>4.4887499999999996</v>
      </c>
      <c r="AB170" s="45">
        <v>0.10300000000000001</v>
      </c>
      <c r="AC170" s="47">
        <v>22.487499999999997</v>
      </c>
      <c r="AD170" s="45">
        <v>2.1249999999999998E-2</v>
      </c>
      <c r="AE170" s="47">
        <v>14.274999999999999</v>
      </c>
      <c r="AF170" s="45">
        <v>1.9387500000000002</v>
      </c>
      <c r="AG170" s="45">
        <v>1.5174999999999998</v>
      </c>
      <c r="AH170" s="45">
        <v>1.6212499999999999</v>
      </c>
      <c r="AI170" s="53"/>
      <c r="AJ170" s="47">
        <v>2.4500000000000002</v>
      </c>
      <c r="AK170" s="46" t="s">
        <v>146</v>
      </c>
      <c r="AL170" s="46" t="s">
        <v>146</v>
      </c>
      <c r="AM170" s="47">
        <v>2.625</v>
      </c>
      <c r="AN170" s="47">
        <v>5</v>
      </c>
    </row>
    <row r="171" spans="1:40" customFormat="1" ht="15" customHeight="1" x14ac:dyDescent="0.3">
      <c r="W171" s="43">
        <v>2008</v>
      </c>
      <c r="X171" s="44">
        <v>7.0548563043499515</v>
      </c>
      <c r="Y171" s="296">
        <v>10.74</v>
      </c>
      <c r="Z171" s="46">
        <v>0.1746103896103896</v>
      </c>
      <c r="AA171" s="45">
        <v>4.2424999999999997</v>
      </c>
      <c r="AB171" s="45">
        <v>0.1381375</v>
      </c>
      <c r="AC171" s="47">
        <v>22.84</v>
      </c>
      <c r="AD171" s="45">
        <v>3.2500000000000001E-2</v>
      </c>
      <c r="AE171" s="47">
        <v>14.274999999999999</v>
      </c>
      <c r="AF171" s="45">
        <v>1.8688750000000001</v>
      </c>
      <c r="AG171" s="45">
        <v>1.3708750000000001</v>
      </c>
      <c r="AH171" s="45">
        <v>1.6535</v>
      </c>
      <c r="AI171" s="53"/>
      <c r="AJ171" s="47">
        <v>3</v>
      </c>
      <c r="AK171" s="46" t="s">
        <v>146</v>
      </c>
      <c r="AL171" s="46" t="s">
        <v>146</v>
      </c>
      <c r="AM171" s="47">
        <v>2.5362499999999999</v>
      </c>
      <c r="AN171" s="47" t="s">
        <v>9</v>
      </c>
    </row>
    <row r="172" spans="1:40" customFormat="1" ht="15" customHeight="1" x14ac:dyDescent="0.3">
      <c r="W172" s="43">
        <v>2009</v>
      </c>
      <c r="X172" s="44">
        <v>7.0247030932113432</v>
      </c>
      <c r="Y172" s="296">
        <v>10.091249999999999</v>
      </c>
      <c r="Z172" s="46">
        <v>0.17083749999999998</v>
      </c>
      <c r="AA172" s="45">
        <v>4.1356250000000001</v>
      </c>
      <c r="AB172" s="45">
        <v>0.10495</v>
      </c>
      <c r="AC172" s="47">
        <v>21.975000000000001</v>
      </c>
      <c r="AD172" s="45">
        <v>3.125E-2</v>
      </c>
      <c r="AE172" s="47">
        <v>13.74625</v>
      </c>
      <c r="AF172" s="45">
        <v>1.7922500000000001</v>
      </c>
      <c r="AG172" s="45">
        <v>1.5193749999999999</v>
      </c>
      <c r="AH172" s="45">
        <v>1.8064999999999998</v>
      </c>
      <c r="AI172" s="53"/>
      <c r="AJ172" s="47">
        <v>2.65</v>
      </c>
      <c r="AK172" s="46" t="s">
        <v>146</v>
      </c>
      <c r="AL172" s="46" t="s">
        <v>146</v>
      </c>
      <c r="AM172" s="47">
        <v>2.9362499999999998</v>
      </c>
      <c r="AN172" s="47" t="s">
        <v>9</v>
      </c>
    </row>
    <row r="173" spans="1:40" customFormat="1" ht="15" customHeight="1" x14ac:dyDescent="0.3">
      <c r="W173" s="43">
        <v>2010</v>
      </c>
      <c r="X173" s="44">
        <v>7.0262708791415047</v>
      </c>
      <c r="Y173" s="296">
        <v>10.074999999999999</v>
      </c>
      <c r="Z173" s="46">
        <v>0.14419999999999999</v>
      </c>
      <c r="AA173" s="45">
        <v>4.0024999999999995</v>
      </c>
      <c r="AB173" s="45">
        <v>0.16337499999999999</v>
      </c>
      <c r="AC173" s="47">
        <v>21.925000000000004</v>
      </c>
      <c r="AD173" s="45">
        <v>3.875E-2</v>
      </c>
      <c r="AE173" s="47">
        <v>13.487500000000001</v>
      </c>
      <c r="AF173" s="45">
        <v>1.7650000000000001</v>
      </c>
      <c r="AG173" s="45">
        <v>1.6675</v>
      </c>
      <c r="AH173" s="45">
        <v>1.8774999999999999</v>
      </c>
      <c r="AI173" s="53"/>
      <c r="AJ173" s="47">
        <v>2.9249999999999998</v>
      </c>
      <c r="AK173" s="46" t="s">
        <v>146</v>
      </c>
      <c r="AL173" s="46" t="s">
        <v>146</v>
      </c>
      <c r="AM173" s="47">
        <v>2.8499999999999996</v>
      </c>
      <c r="AN173" s="47">
        <v>5.4874999999999998</v>
      </c>
    </row>
    <row r="174" spans="1:40" customFormat="1" ht="15" customHeight="1" x14ac:dyDescent="0.3">
      <c r="W174" s="43">
        <v>2011</v>
      </c>
      <c r="X174" s="44">
        <v>6.9692212886283569</v>
      </c>
      <c r="Y174" s="296">
        <v>10.862500000000001</v>
      </c>
      <c r="Z174" s="46">
        <v>0.168125</v>
      </c>
      <c r="AA174" s="45">
        <v>4.0749999999999993</v>
      </c>
      <c r="AB174" s="45">
        <v>0.20912500000000001</v>
      </c>
      <c r="AC174" s="47">
        <v>23.575000000000003</v>
      </c>
      <c r="AD174" s="45">
        <v>3.6250000000000004E-2</v>
      </c>
      <c r="AE174" s="47">
        <v>14.324999999999999</v>
      </c>
      <c r="AF174" s="45">
        <v>1.8949999999999998</v>
      </c>
      <c r="AG174" s="45">
        <v>1.8512500000000001</v>
      </c>
      <c r="AH174" s="45">
        <v>2.0649999999999999</v>
      </c>
      <c r="AI174" s="53"/>
      <c r="AJ174" s="47">
        <v>3.1750000000000003</v>
      </c>
      <c r="AK174" s="46" t="s">
        <v>146</v>
      </c>
      <c r="AL174" s="46" t="s">
        <v>146</v>
      </c>
      <c r="AM174" s="47">
        <v>2.4375</v>
      </c>
      <c r="AN174" s="47">
        <v>5.0374999999999996</v>
      </c>
    </row>
    <row r="175" spans="1:40" customFormat="1" ht="15" customHeight="1" x14ac:dyDescent="0.3">
      <c r="W175" s="43">
        <v>2012</v>
      </c>
      <c r="X175" s="44">
        <v>6.9955155594885099</v>
      </c>
      <c r="Y175" s="296">
        <v>11.012500000000001</v>
      </c>
      <c r="Z175" s="46">
        <v>0.17774999999999999</v>
      </c>
      <c r="AA175" s="45">
        <v>4.0187500000000007</v>
      </c>
      <c r="AB175" s="45">
        <v>0.15112499999999998</v>
      </c>
      <c r="AC175" s="47">
        <v>24.298749999999998</v>
      </c>
      <c r="AD175" s="45">
        <v>3.875E-2</v>
      </c>
      <c r="AE175" s="47">
        <v>14.733750000000001</v>
      </c>
      <c r="AF175" s="45">
        <v>1.9224999999999999</v>
      </c>
      <c r="AG175" s="45">
        <v>1.88</v>
      </c>
      <c r="AH175" s="45">
        <v>2.0350000000000001</v>
      </c>
      <c r="AI175" s="53"/>
      <c r="AJ175" s="47">
        <v>2.6749999999999998</v>
      </c>
      <c r="AK175" s="46" t="s">
        <v>146</v>
      </c>
      <c r="AL175" s="46">
        <v>4.0000000000000001E-3</v>
      </c>
      <c r="AM175" s="47">
        <v>2.2000000000000002</v>
      </c>
      <c r="AN175" s="47">
        <v>4.6749999999999998</v>
      </c>
    </row>
    <row r="176" spans="1:40" customFormat="1" ht="15" customHeight="1" x14ac:dyDescent="0.3">
      <c r="W176" s="43">
        <v>2013</v>
      </c>
      <c r="X176" s="44">
        <v>7.0065411661043804</v>
      </c>
      <c r="Y176" s="277">
        <v>9.8874999999999993</v>
      </c>
      <c r="Z176" s="46">
        <v>0.16512499999999999</v>
      </c>
      <c r="AA176" s="45">
        <v>4.1462500000000002</v>
      </c>
      <c r="AB176" s="45">
        <v>0.13150000000000001</v>
      </c>
      <c r="AC176" s="47">
        <v>21.537500000000001</v>
      </c>
      <c r="AD176" s="45">
        <v>3.2500000000000001E-2</v>
      </c>
      <c r="AE176" s="47">
        <v>13.225000000000001</v>
      </c>
      <c r="AF176" s="45">
        <v>1.7787500000000001</v>
      </c>
      <c r="AG176" s="45">
        <v>1.7574999999999998</v>
      </c>
      <c r="AH176" s="45">
        <v>1.8924999999999998</v>
      </c>
      <c r="AI176" s="53"/>
      <c r="AJ176" s="47">
        <v>2.5249999999999999</v>
      </c>
      <c r="AK176" s="46" t="s">
        <v>146</v>
      </c>
      <c r="AL176" s="46" t="s">
        <v>146</v>
      </c>
      <c r="AM176" s="47">
        <v>2.4624999999999999</v>
      </c>
      <c r="AN176" s="47">
        <v>4.9874999999999998</v>
      </c>
    </row>
    <row r="177" spans="23:40" customFormat="1" ht="15" customHeight="1" x14ac:dyDescent="0.3">
      <c r="W177" s="43">
        <v>2014</v>
      </c>
      <c r="X177" s="44">
        <v>7.0576811590789799</v>
      </c>
      <c r="Y177" s="277">
        <v>10.54125</v>
      </c>
      <c r="Z177" s="46">
        <v>0.16012499999999999</v>
      </c>
      <c r="AA177" s="45">
        <v>3.9925000000000002</v>
      </c>
      <c r="AB177" s="45">
        <v>0.14249999999999999</v>
      </c>
      <c r="AC177" s="47">
        <v>21.653750000000002</v>
      </c>
      <c r="AD177" s="45">
        <v>3.7499999999999999E-2</v>
      </c>
      <c r="AE177" s="47">
        <v>12.759999999999998</v>
      </c>
      <c r="AF177" s="45">
        <v>1.69875</v>
      </c>
      <c r="AG177" s="45">
        <v>1.6425000000000001</v>
      </c>
      <c r="AH177" s="45">
        <v>1.8287499999999999</v>
      </c>
      <c r="AI177" s="53"/>
      <c r="AJ177" s="47">
        <v>3.0750000000000002</v>
      </c>
      <c r="AK177" s="46" t="s">
        <v>146</v>
      </c>
      <c r="AL177" s="46" t="s">
        <v>146</v>
      </c>
      <c r="AM177" s="47">
        <v>2.1374999999999997</v>
      </c>
      <c r="AN177" s="47">
        <v>4.8125</v>
      </c>
    </row>
    <row r="178" spans="23:40" customFormat="1" ht="15" customHeight="1" x14ac:dyDescent="0.3">
      <c r="W178" s="43">
        <v>2015</v>
      </c>
      <c r="X178" s="44">
        <v>6.9086126454949808</v>
      </c>
      <c r="Y178" s="277">
        <v>10.303750000000001</v>
      </c>
      <c r="Z178" s="46">
        <v>0.16262500000000002</v>
      </c>
      <c r="AA178" s="45">
        <v>4.6187500000000004</v>
      </c>
      <c r="AB178" s="45" t="s">
        <v>375</v>
      </c>
      <c r="AC178" s="47">
        <v>23.978750000000002</v>
      </c>
      <c r="AD178" s="45" t="s">
        <v>376</v>
      </c>
      <c r="AE178" s="47">
        <v>14.25</v>
      </c>
      <c r="AF178" s="45">
        <v>1.78</v>
      </c>
      <c r="AG178" s="45">
        <v>1.75125</v>
      </c>
      <c r="AH178" s="45">
        <v>1.9</v>
      </c>
      <c r="AI178" s="53"/>
      <c r="AJ178" s="47">
        <v>3.45</v>
      </c>
      <c r="AK178" s="46" t="s">
        <v>146</v>
      </c>
      <c r="AL178" s="46" t="s">
        <v>147</v>
      </c>
      <c r="AM178" s="47">
        <v>2.2000000000000002</v>
      </c>
      <c r="AN178" s="47" t="s">
        <v>9</v>
      </c>
    </row>
    <row r="179" spans="23:40" customFormat="1" ht="15" customHeight="1" x14ac:dyDescent="0.3">
      <c r="W179" s="43">
        <v>2016</v>
      </c>
      <c r="X179" s="44">
        <v>6.9643336854610913</v>
      </c>
      <c r="Y179" s="277">
        <v>9.9174999999999986</v>
      </c>
      <c r="Z179" s="46">
        <v>0.16750000000000001</v>
      </c>
      <c r="AA179" s="45">
        <v>4.1974999999999998</v>
      </c>
      <c r="AB179" s="45">
        <v>0.1</v>
      </c>
      <c r="AC179" s="47">
        <v>22.3</v>
      </c>
      <c r="AD179" s="45">
        <v>5.8749999999999997E-2</v>
      </c>
      <c r="AE179" s="47">
        <v>13.625</v>
      </c>
      <c r="AF179" s="45">
        <v>1.62625</v>
      </c>
      <c r="AG179" s="45">
        <v>1.5912500000000001</v>
      </c>
      <c r="AH179" s="45">
        <v>1.7837500000000002</v>
      </c>
      <c r="AI179" s="53"/>
      <c r="AJ179" s="47">
        <v>2.5249999999999999</v>
      </c>
      <c r="AK179" s="46" t="s">
        <v>146</v>
      </c>
      <c r="AL179" s="46" t="s">
        <v>147</v>
      </c>
      <c r="AM179" s="47">
        <v>2.2999999999999998</v>
      </c>
      <c r="AN179" s="47" t="s">
        <v>9</v>
      </c>
    </row>
    <row r="180" spans="23:40" customFormat="1" ht="15" customHeight="1" thickBot="1" x14ac:dyDescent="0.35">
      <c r="W180" s="54">
        <v>2017</v>
      </c>
      <c r="X180" s="55">
        <v>6.9899165257598463</v>
      </c>
      <c r="Y180" s="278">
        <v>9.8862500000000004</v>
      </c>
      <c r="Z180" s="57">
        <v>0.16975000000000001</v>
      </c>
      <c r="AA180" s="56">
        <v>4.1325000000000003</v>
      </c>
      <c r="AB180" s="56" t="s">
        <v>375</v>
      </c>
      <c r="AC180" s="58">
        <v>22.153749999999999</v>
      </c>
      <c r="AD180" s="56" t="s">
        <v>376</v>
      </c>
      <c r="AE180" s="58">
        <v>13.502500000000001</v>
      </c>
      <c r="AF180" s="56">
        <v>1.7362500000000001</v>
      </c>
      <c r="AG180" s="56">
        <v>1.5487500000000001</v>
      </c>
      <c r="AH180" s="56">
        <v>1.74125</v>
      </c>
      <c r="AI180" s="66"/>
      <c r="AJ180" s="58">
        <v>2.85</v>
      </c>
      <c r="AK180" s="57" t="s">
        <v>146</v>
      </c>
      <c r="AL180" s="57" t="s">
        <v>147</v>
      </c>
      <c r="AM180" s="58">
        <v>2.4850000000000003</v>
      </c>
      <c r="AN180" s="58" t="s">
        <v>9</v>
      </c>
    </row>
    <row r="181" spans="23:40" customFormat="1" ht="15" customHeight="1" x14ac:dyDescent="0.3">
      <c r="W181" s="981"/>
      <c r="X181" s="981"/>
      <c r="Y181" s="981"/>
      <c r="Z181" s="981"/>
      <c r="AA181" s="981"/>
      <c r="AB181" s="981"/>
      <c r="AC181" s="45"/>
      <c r="AD181" s="45"/>
      <c r="AE181" s="45"/>
      <c r="AF181" s="45"/>
      <c r="AG181" s="45"/>
      <c r="AH181" s="45"/>
      <c r="AI181" s="53"/>
      <c r="AJ181" s="47"/>
      <c r="AK181" s="46"/>
      <c r="AL181" s="46"/>
      <c r="AM181" s="47"/>
      <c r="AN181" s="47"/>
    </row>
    <row r="182" spans="23:40" customFormat="1" ht="15" customHeight="1" x14ac:dyDescent="0.3">
      <c r="W182" s="37"/>
      <c r="X182" s="34"/>
      <c r="Y182" s="35"/>
      <c r="Z182" s="36"/>
      <c r="AA182" s="35"/>
      <c r="AB182" s="35"/>
      <c r="AC182" s="35"/>
      <c r="AD182" s="35"/>
      <c r="AE182" s="35"/>
      <c r="AF182" s="35"/>
      <c r="AG182" s="35"/>
      <c r="AH182" s="35"/>
      <c r="AI182" s="37"/>
      <c r="AJ182" s="39"/>
      <c r="AK182" s="38"/>
      <c r="AL182" s="38"/>
      <c r="AM182" s="39"/>
      <c r="AN182" s="39"/>
    </row>
    <row r="183" spans="23:40" customFormat="1" ht="15" customHeight="1" x14ac:dyDescent="0.3">
      <c r="W183" s="40"/>
      <c r="X183" s="34"/>
      <c r="Y183" s="35"/>
      <c r="Z183" s="36"/>
      <c r="AA183" s="35"/>
      <c r="AB183" s="35"/>
      <c r="AC183" s="35"/>
      <c r="AD183" s="35"/>
      <c r="AE183" s="35"/>
      <c r="AF183" s="35"/>
      <c r="AG183" s="35"/>
      <c r="AH183" s="35"/>
      <c r="AI183" s="37"/>
      <c r="AJ183" s="39"/>
      <c r="AK183" s="38"/>
      <c r="AL183" s="38"/>
      <c r="AM183" s="39"/>
      <c r="AN183" s="39"/>
    </row>
    <row r="184" spans="23:40" customFormat="1" ht="15" customHeight="1" x14ac:dyDescent="0.3">
      <c r="W184" s="40"/>
      <c r="X184" s="34"/>
      <c r="Y184" s="35"/>
      <c r="Z184" s="36"/>
      <c r="AA184" s="35"/>
      <c r="AB184" s="35"/>
      <c r="AC184" s="35"/>
      <c r="AD184" s="35"/>
      <c r="AE184" s="35"/>
      <c r="AF184" s="35"/>
      <c r="AG184" s="35"/>
      <c r="AH184" s="35"/>
      <c r="AI184" s="37"/>
      <c r="AJ184" s="39"/>
      <c r="AK184" s="38"/>
      <c r="AL184" s="38"/>
      <c r="AM184" s="39"/>
      <c r="AN184" s="39"/>
    </row>
    <row r="185" spans="23:40" customFormat="1" ht="15" customHeight="1" x14ac:dyDescent="0.3">
      <c r="W185" s="40"/>
      <c r="X185" s="34"/>
      <c r="Y185" s="35"/>
      <c r="Z185" s="36"/>
      <c r="AA185" s="35"/>
      <c r="AB185" s="35"/>
      <c r="AC185" s="35"/>
      <c r="AD185" s="35"/>
      <c r="AE185" s="35"/>
      <c r="AF185" s="35"/>
      <c r="AG185" s="35"/>
      <c r="AH185" s="35"/>
      <c r="AI185" s="37"/>
      <c r="AJ185" s="39"/>
      <c r="AK185" s="38"/>
      <c r="AL185" s="38"/>
      <c r="AM185" s="39"/>
      <c r="AN185" s="39"/>
    </row>
    <row r="186" spans="23:40" customFormat="1" ht="15" customHeight="1" x14ac:dyDescent="0.3">
      <c r="W186" s="40"/>
      <c r="X186" s="34"/>
      <c r="Y186" s="35"/>
      <c r="Z186" s="36"/>
      <c r="AA186" s="35"/>
      <c r="AB186" s="35"/>
      <c r="AC186" s="35"/>
      <c r="AD186" s="35"/>
      <c r="AE186" s="35"/>
      <c r="AF186" s="35"/>
      <c r="AG186" s="35"/>
      <c r="AH186" s="35"/>
      <c r="AI186" s="37"/>
      <c r="AJ186" s="39"/>
      <c r="AK186" s="38"/>
      <c r="AL186" s="38"/>
      <c r="AM186" s="39"/>
      <c r="AN186" s="39"/>
    </row>
    <row r="187" spans="23:40" customFormat="1" ht="15" customHeight="1" x14ac:dyDescent="0.3">
      <c r="W187" s="40"/>
      <c r="X187" s="34"/>
      <c r="Y187" s="35"/>
      <c r="Z187" s="36"/>
      <c r="AA187" s="35"/>
      <c r="AB187" s="35"/>
      <c r="AC187" s="35"/>
      <c r="AD187" s="35"/>
      <c r="AE187" s="35"/>
      <c r="AF187" s="35"/>
      <c r="AG187" s="35"/>
      <c r="AH187" s="35"/>
      <c r="AI187" s="37"/>
      <c r="AJ187" s="39"/>
      <c r="AK187" s="38"/>
      <c r="AL187" s="38"/>
      <c r="AM187" s="39"/>
      <c r="AN187" s="39"/>
    </row>
    <row r="188" spans="23:40" customFormat="1" ht="15" customHeight="1" x14ac:dyDescent="0.3">
      <c r="W188" s="40"/>
      <c r="X188" s="34"/>
      <c r="Y188" s="35"/>
      <c r="Z188" s="36"/>
      <c r="AA188" s="35"/>
      <c r="AB188" s="35"/>
      <c r="AC188" s="35"/>
      <c r="AD188" s="35"/>
      <c r="AE188" s="35"/>
      <c r="AF188" s="35"/>
      <c r="AG188" s="35"/>
      <c r="AH188" s="35"/>
      <c r="AI188" s="37"/>
      <c r="AJ188" s="39"/>
      <c r="AK188" s="38"/>
      <c r="AL188" s="38"/>
      <c r="AM188" s="39"/>
      <c r="AN188" s="39"/>
    </row>
    <row r="189" spans="23:40" customFormat="1" ht="15" customHeight="1" x14ac:dyDescent="0.3">
      <c r="W189" s="40"/>
      <c r="X189" s="34"/>
      <c r="Y189" s="35"/>
      <c r="Z189" s="36"/>
      <c r="AA189" s="35"/>
      <c r="AB189" s="35"/>
      <c r="AC189" s="35"/>
      <c r="AD189" s="35"/>
      <c r="AE189" s="35"/>
      <c r="AF189" s="35"/>
      <c r="AG189" s="35"/>
      <c r="AH189" s="35"/>
      <c r="AI189" s="37"/>
      <c r="AJ189" s="39"/>
      <c r="AK189" s="38"/>
      <c r="AL189" s="38"/>
      <c r="AM189" s="39"/>
      <c r="AN189" s="39"/>
    </row>
    <row r="190" spans="23:40" customFormat="1" ht="15" customHeight="1" x14ac:dyDescent="0.3">
      <c r="W190" s="40"/>
      <c r="X190" s="34"/>
      <c r="Y190" s="35"/>
      <c r="Z190" s="36"/>
      <c r="AA190" s="35"/>
      <c r="AB190" s="35"/>
      <c r="AC190" s="35"/>
      <c r="AD190" s="35"/>
      <c r="AE190" s="35"/>
      <c r="AF190" s="35"/>
      <c r="AG190" s="35"/>
      <c r="AH190" s="35"/>
      <c r="AI190" s="37"/>
      <c r="AJ190" s="39"/>
      <c r="AK190" s="38"/>
      <c r="AL190" s="38"/>
      <c r="AM190" s="39"/>
      <c r="AN190" s="39"/>
    </row>
    <row r="191" spans="23:40" customFormat="1" ht="15" customHeight="1" x14ac:dyDescent="0.3">
      <c r="W191" s="40"/>
      <c r="X191" s="34"/>
      <c r="Y191" s="35"/>
      <c r="Z191" s="36"/>
      <c r="AA191" s="35"/>
      <c r="AB191" s="35"/>
      <c r="AC191" s="35"/>
      <c r="AD191" s="35"/>
      <c r="AE191" s="35"/>
      <c r="AF191" s="35"/>
      <c r="AG191" s="35"/>
      <c r="AH191" s="35"/>
      <c r="AI191" s="37"/>
      <c r="AJ191" s="39"/>
      <c r="AK191" s="38"/>
      <c r="AL191" s="38"/>
      <c r="AM191" s="39"/>
      <c r="AN191" s="39"/>
    </row>
    <row r="192" spans="23:40" customFormat="1" ht="15" customHeight="1" x14ac:dyDescent="0.3">
      <c r="W192" s="40"/>
      <c r="X192" s="34"/>
      <c r="Y192" s="35"/>
      <c r="Z192" s="36"/>
      <c r="AA192" s="35"/>
      <c r="AB192" s="35"/>
      <c r="AC192" s="35"/>
      <c r="AD192" s="35"/>
      <c r="AE192" s="35"/>
      <c r="AF192" s="35"/>
      <c r="AG192" s="35"/>
      <c r="AH192" s="35"/>
      <c r="AI192" s="37"/>
      <c r="AJ192" s="39"/>
      <c r="AK192" s="38"/>
      <c r="AL192" s="38"/>
      <c r="AM192" s="39"/>
      <c r="AN192" s="39"/>
    </row>
    <row r="193" spans="1:40" customFormat="1" ht="15" customHeight="1" x14ac:dyDescent="0.3">
      <c r="A193" s="301"/>
      <c r="W193" s="40"/>
      <c r="X193" s="34"/>
      <c r="Y193" s="35"/>
      <c r="Z193" s="36"/>
      <c r="AA193" s="35"/>
      <c r="AB193" s="35"/>
      <c r="AC193" s="35"/>
      <c r="AD193" s="35"/>
      <c r="AE193" s="35"/>
      <c r="AF193" s="35"/>
      <c r="AG193" s="35"/>
      <c r="AH193" s="35"/>
      <c r="AI193" s="37"/>
      <c r="AJ193" s="39"/>
      <c r="AK193" s="38"/>
      <c r="AL193" s="38"/>
      <c r="AM193" s="39"/>
      <c r="AN193" s="39"/>
    </row>
    <row r="194" spans="1:40" customFormat="1" ht="15" customHeight="1" x14ac:dyDescent="0.3">
      <c r="A194" s="301" t="s">
        <v>488</v>
      </c>
      <c r="W194" s="40"/>
      <c r="X194" s="34"/>
      <c r="Y194" s="35"/>
      <c r="Z194" s="36"/>
      <c r="AA194" s="35"/>
      <c r="AB194" s="35"/>
      <c r="AC194" s="35"/>
      <c r="AD194" s="35"/>
      <c r="AE194" s="35"/>
      <c r="AF194" s="35"/>
      <c r="AG194" s="35"/>
      <c r="AH194" s="35"/>
      <c r="AI194" s="37"/>
      <c r="AJ194" s="39"/>
      <c r="AK194" s="38"/>
      <c r="AL194" s="38"/>
      <c r="AM194" s="39"/>
      <c r="AN194" s="39"/>
    </row>
    <row r="195" spans="1:40" customFormat="1" ht="15" customHeight="1" x14ac:dyDescent="0.3">
      <c r="W195" s="40"/>
      <c r="X195" s="34"/>
      <c r="Y195" s="35"/>
      <c r="Z195" s="36"/>
      <c r="AA195" s="35"/>
      <c r="AB195" s="35"/>
      <c r="AC195" s="35"/>
      <c r="AD195" s="35"/>
      <c r="AE195" s="35"/>
      <c r="AF195" s="35"/>
      <c r="AG195" s="35"/>
      <c r="AH195" s="35"/>
      <c r="AI195" s="37"/>
      <c r="AJ195" s="39"/>
      <c r="AK195" s="38"/>
      <c r="AL195" s="38"/>
      <c r="AM195" s="39"/>
      <c r="AN195" s="39"/>
    </row>
    <row r="196" spans="1:40" customFormat="1" ht="15" customHeight="1" x14ac:dyDescent="0.3">
      <c r="W196" s="40"/>
      <c r="X196" s="34"/>
      <c r="Y196" s="35"/>
      <c r="Z196" s="36"/>
      <c r="AA196" s="35"/>
      <c r="AB196" s="35"/>
      <c r="AC196" s="35"/>
      <c r="AD196" s="35"/>
      <c r="AE196" s="35"/>
      <c r="AF196" s="35"/>
      <c r="AG196" s="35"/>
      <c r="AH196" s="35"/>
      <c r="AI196" s="37"/>
      <c r="AJ196" s="39"/>
      <c r="AK196" s="38"/>
      <c r="AL196" s="38"/>
      <c r="AM196" s="39"/>
      <c r="AN196" s="39"/>
    </row>
    <row r="197" spans="1:40" customFormat="1" ht="15" customHeight="1" x14ac:dyDescent="0.3">
      <c r="W197" s="40"/>
      <c r="X197" s="34"/>
      <c r="Y197" s="35"/>
      <c r="Z197" s="36"/>
      <c r="AA197" s="35"/>
      <c r="AB197" s="35"/>
      <c r="AC197" s="35"/>
      <c r="AD197" s="35"/>
      <c r="AE197" s="35"/>
      <c r="AF197" s="35"/>
      <c r="AG197" s="35"/>
      <c r="AH197" s="35"/>
      <c r="AI197" s="37"/>
      <c r="AJ197" s="39"/>
      <c r="AK197" s="38"/>
      <c r="AL197" s="38"/>
      <c r="AM197" s="39"/>
      <c r="AN197" s="39"/>
    </row>
    <row r="198" spans="1:40" customFormat="1" ht="15" customHeight="1" x14ac:dyDescent="0.3">
      <c r="W198" s="40"/>
      <c r="X198" s="34"/>
      <c r="Y198" s="35"/>
      <c r="Z198" s="36"/>
      <c r="AA198" s="35"/>
      <c r="AB198" s="35"/>
      <c r="AC198" s="35"/>
      <c r="AD198" s="35"/>
      <c r="AE198" s="35"/>
      <c r="AF198" s="35"/>
      <c r="AG198" s="35"/>
      <c r="AH198" s="35"/>
      <c r="AI198" s="37"/>
      <c r="AJ198" s="39"/>
      <c r="AK198" s="38"/>
      <c r="AL198" s="38"/>
      <c r="AM198" s="39"/>
      <c r="AN198" s="39"/>
    </row>
    <row r="199" spans="1:40" customFormat="1" ht="15" customHeight="1" x14ac:dyDescent="0.3">
      <c r="W199" s="40"/>
      <c r="X199" s="34"/>
      <c r="Y199" s="35"/>
      <c r="Z199" s="36"/>
      <c r="AA199" s="35"/>
      <c r="AB199" s="35"/>
      <c r="AC199" s="35"/>
      <c r="AD199" s="35"/>
      <c r="AE199" s="35"/>
      <c r="AF199" s="35"/>
      <c r="AG199" s="35"/>
      <c r="AH199" s="35"/>
      <c r="AI199" s="37"/>
      <c r="AJ199" s="39"/>
      <c r="AK199" s="38"/>
      <c r="AL199" s="38"/>
      <c r="AM199" s="39"/>
      <c r="AN199" s="39"/>
    </row>
    <row r="200" spans="1:40" customFormat="1" ht="15" customHeight="1" x14ac:dyDescent="0.3">
      <c r="W200" s="40"/>
      <c r="X200" s="34"/>
      <c r="Y200" s="35"/>
      <c r="Z200" s="36"/>
      <c r="AA200" s="35"/>
      <c r="AB200" s="35"/>
      <c r="AC200" s="35"/>
      <c r="AD200" s="35"/>
      <c r="AE200" s="35"/>
      <c r="AF200" s="35"/>
      <c r="AG200" s="35"/>
      <c r="AH200" s="35"/>
      <c r="AI200" s="37"/>
      <c r="AJ200" s="39"/>
      <c r="AK200" s="38"/>
      <c r="AL200" s="38"/>
      <c r="AM200" s="39"/>
      <c r="AN200" s="39"/>
    </row>
    <row r="201" spans="1:40" customFormat="1" ht="15" customHeight="1" x14ac:dyDescent="0.3">
      <c r="W201" s="40"/>
      <c r="X201" s="34"/>
      <c r="Y201" s="35"/>
      <c r="Z201" s="36"/>
      <c r="AA201" s="35"/>
      <c r="AB201" s="35"/>
      <c r="AC201" s="35"/>
      <c r="AD201" s="35"/>
      <c r="AE201" s="35"/>
      <c r="AF201" s="35"/>
      <c r="AG201" s="35"/>
      <c r="AH201" s="35"/>
      <c r="AI201" s="37"/>
      <c r="AJ201" s="39"/>
      <c r="AK201" s="38"/>
      <c r="AL201" s="38"/>
      <c r="AM201" s="39"/>
      <c r="AN201" s="39"/>
    </row>
    <row r="202" spans="1:40" customFormat="1" ht="15" customHeight="1" x14ac:dyDescent="0.3">
      <c r="W202" s="40"/>
      <c r="X202" s="34"/>
      <c r="Y202" s="35"/>
      <c r="Z202" s="36"/>
      <c r="AA202" s="35"/>
      <c r="AB202" s="35"/>
      <c r="AC202" s="35"/>
      <c r="AD202" s="35"/>
      <c r="AE202" s="35"/>
      <c r="AF202" s="35"/>
      <c r="AG202" s="35"/>
      <c r="AH202" s="35"/>
      <c r="AI202" s="37"/>
      <c r="AJ202" s="39"/>
      <c r="AK202" s="38"/>
      <c r="AL202" s="38"/>
      <c r="AM202" s="39"/>
      <c r="AN202" s="39"/>
    </row>
    <row r="203" spans="1:40" customFormat="1" ht="15" customHeight="1" x14ac:dyDescent="0.3">
      <c r="W203" s="40"/>
      <c r="X203" s="34"/>
      <c r="Y203" s="35"/>
      <c r="Z203" s="36"/>
      <c r="AA203" s="35"/>
      <c r="AB203" s="35"/>
      <c r="AC203" s="35"/>
      <c r="AD203" s="35"/>
      <c r="AE203" s="35"/>
      <c r="AF203" s="35"/>
      <c r="AG203" s="35"/>
      <c r="AH203" s="35"/>
      <c r="AI203" s="37"/>
      <c r="AJ203" s="39"/>
      <c r="AK203" s="38"/>
      <c r="AL203" s="38"/>
      <c r="AM203" s="39"/>
      <c r="AN203" s="39"/>
    </row>
    <row r="204" spans="1:40" customFormat="1" ht="15" customHeight="1" x14ac:dyDescent="0.3">
      <c r="W204" s="40"/>
      <c r="X204" s="34"/>
      <c r="Y204" s="35"/>
      <c r="Z204" s="36"/>
      <c r="AA204" s="35"/>
      <c r="AB204" s="35"/>
      <c r="AC204" s="35"/>
      <c r="AD204" s="35"/>
      <c r="AE204" s="35"/>
      <c r="AF204" s="35"/>
      <c r="AG204" s="35"/>
      <c r="AH204" s="35"/>
      <c r="AI204" s="37"/>
      <c r="AJ204" s="39"/>
      <c r="AK204" s="38"/>
      <c r="AL204" s="38"/>
      <c r="AM204" s="39"/>
      <c r="AN204" s="39"/>
    </row>
    <row r="205" spans="1:40" customFormat="1" ht="15" customHeight="1" x14ac:dyDescent="0.3">
      <c r="W205" s="40"/>
      <c r="X205" s="34"/>
      <c r="Y205" s="35"/>
      <c r="Z205" s="36"/>
      <c r="AA205" s="35"/>
      <c r="AB205" s="35"/>
      <c r="AC205" s="35"/>
      <c r="AD205" s="35"/>
      <c r="AE205" s="35"/>
      <c r="AF205" s="35"/>
      <c r="AG205" s="35"/>
      <c r="AH205" s="35"/>
      <c r="AI205" s="37"/>
      <c r="AJ205" s="39"/>
      <c r="AK205" s="38"/>
      <c r="AL205" s="38"/>
      <c r="AM205" s="39"/>
      <c r="AN205" s="39"/>
    </row>
    <row r="206" spans="1:40" customFormat="1" ht="15" customHeight="1" x14ac:dyDescent="0.3">
      <c r="W206" s="40"/>
      <c r="X206" s="34"/>
      <c r="Y206" s="35"/>
      <c r="Z206" s="36"/>
      <c r="AA206" s="35"/>
      <c r="AB206" s="35"/>
      <c r="AC206" s="35"/>
      <c r="AD206" s="35"/>
      <c r="AE206" s="35"/>
      <c r="AF206" s="35"/>
      <c r="AG206" s="35"/>
      <c r="AH206" s="35"/>
      <c r="AI206" s="37"/>
      <c r="AJ206" s="39"/>
      <c r="AK206" s="38"/>
      <c r="AL206" s="38"/>
      <c r="AM206" s="39"/>
      <c r="AN206" s="39"/>
    </row>
    <row r="207" spans="1:40" customFormat="1" ht="15" customHeight="1" x14ac:dyDescent="0.3">
      <c r="W207" s="40"/>
      <c r="X207" s="34"/>
      <c r="Y207" s="35"/>
      <c r="Z207" s="36"/>
      <c r="AA207" s="35"/>
      <c r="AB207" s="35"/>
      <c r="AC207" s="35"/>
      <c r="AD207" s="35"/>
      <c r="AE207" s="35"/>
      <c r="AF207" s="35"/>
      <c r="AG207" s="35"/>
      <c r="AH207" s="35"/>
      <c r="AI207" s="37"/>
      <c r="AJ207" s="39"/>
      <c r="AK207" s="38"/>
      <c r="AL207" s="38"/>
      <c r="AM207" s="39"/>
      <c r="AN207" s="39"/>
    </row>
    <row r="208" spans="1:40" customFormat="1" ht="15" customHeight="1" x14ac:dyDescent="0.3">
      <c r="W208" s="40" t="s">
        <v>489</v>
      </c>
      <c r="X208" s="34"/>
      <c r="Y208" s="35"/>
      <c r="Z208" s="36"/>
      <c r="AA208" s="35"/>
      <c r="AB208" s="35"/>
      <c r="AC208" s="35"/>
      <c r="AD208" s="35"/>
      <c r="AE208" s="35"/>
      <c r="AF208" s="35"/>
      <c r="AG208" s="35"/>
      <c r="AH208" s="35"/>
      <c r="AI208" s="37"/>
      <c r="AJ208" s="39"/>
      <c r="AK208" s="38"/>
      <c r="AL208" s="38"/>
      <c r="AM208" s="39"/>
      <c r="AN208" s="39"/>
    </row>
    <row r="209" spans="1:40" customFormat="1" ht="15" customHeight="1" thickBot="1" x14ac:dyDescent="0.35">
      <c r="W209" s="40"/>
      <c r="X209" s="34"/>
      <c r="Y209" s="35"/>
      <c r="Z209" s="36"/>
      <c r="AA209" s="35"/>
      <c r="AB209" s="35"/>
      <c r="AC209" s="35"/>
      <c r="AD209" s="35"/>
      <c r="AE209" s="35"/>
      <c r="AF209" s="35"/>
      <c r="AG209" s="35"/>
      <c r="AH209" s="35"/>
      <c r="AI209" s="37"/>
      <c r="AJ209" s="39"/>
      <c r="AK209" s="38"/>
      <c r="AL209" s="38"/>
      <c r="AM209" s="39"/>
      <c r="AN209" s="39"/>
    </row>
    <row r="210" spans="1:40" customFormat="1" ht="15" customHeight="1" x14ac:dyDescent="0.3">
      <c r="W210" s="41"/>
      <c r="X210" s="982" t="s">
        <v>16</v>
      </c>
      <c r="Y210" s="982"/>
      <c r="Z210" s="982"/>
      <c r="AA210" s="982"/>
      <c r="AB210" s="982"/>
      <c r="AC210" s="982"/>
      <c r="AD210" s="982"/>
      <c r="AE210" s="982"/>
      <c r="AF210" s="982"/>
      <c r="AG210" s="982"/>
      <c r="AH210" s="982"/>
      <c r="AI210" s="42"/>
      <c r="AJ210" s="982" t="s">
        <v>70</v>
      </c>
      <c r="AK210" s="982"/>
      <c r="AL210" s="982"/>
      <c r="AM210" s="982"/>
      <c r="AN210" s="982"/>
    </row>
    <row r="211" spans="1:40" customFormat="1" ht="15" customHeight="1" x14ac:dyDescent="0.45">
      <c r="A211" s="301"/>
      <c r="W211" s="43"/>
      <c r="X211" s="44" t="s">
        <v>94</v>
      </c>
      <c r="Y211" s="45" t="s">
        <v>95</v>
      </c>
      <c r="Z211" s="46" t="s">
        <v>96</v>
      </c>
      <c r="AA211" s="45" t="s">
        <v>120</v>
      </c>
      <c r="AB211" s="45" t="s">
        <v>121</v>
      </c>
      <c r="AC211" s="45" t="s">
        <v>122</v>
      </c>
      <c r="AD211" s="45" t="s">
        <v>123</v>
      </c>
      <c r="AE211" s="45" t="s">
        <v>124</v>
      </c>
      <c r="AF211" s="45" t="s">
        <v>125</v>
      </c>
      <c r="AG211" s="45" t="s">
        <v>126</v>
      </c>
      <c r="AH211" s="45" t="s">
        <v>127</v>
      </c>
      <c r="AI211" s="43"/>
      <c r="AJ211" s="47" t="s">
        <v>25</v>
      </c>
      <c r="AK211" s="46" t="s">
        <v>128</v>
      </c>
      <c r="AL211" s="46" t="s">
        <v>129</v>
      </c>
      <c r="AM211" s="47" t="s">
        <v>90</v>
      </c>
      <c r="AN211" s="47" t="s">
        <v>26</v>
      </c>
    </row>
    <row r="212" spans="1:40" customFormat="1" ht="15" customHeight="1" x14ac:dyDescent="0.3">
      <c r="W212" s="48"/>
      <c r="X212" s="49"/>
      <c r="Y212" s="50" t="s">
        <v>114</v>
      </c>
      <c r="Z212" s="51" t="s">
        <v>115</v>
      </c>
      <c r="AA212" s="50" t="s">
        <v>116</v>
      </c>
      <c r="AB212" s="50" t="s">
        <v>116</v>
      </c>
      <c r="AC212" s="50" t="s">
        <v>116</v>
      </c>
      <c r="AD212" s="50" t="s">
        <v>116</v>
      </c>
      <c r="AE212" s="50" t="s">
        <v>116</v>
      </c>
      <c r="AF212" s="50" t="s">
        <v>116</v>
      </c>
      <c r="AG212" s="50" t="s">
        <v>116</v>
      </c>
      <c r="AH212" s="50" t="s">
        <v>116</v>
      </c>
      <c r="AI212" s="48"/>
      <c r="AJ212" s="52" t="s">
        <v>117</v>
      </c>
      <c r="AK212" s="51" t="s">
        <v>116</v>
      </c>
      <c r="AL212" s="51" t="s">
        <v>116</v>
      </c>
      <c r="AM212" s="52" t="s">
        <v>116</v>
      </c>
      <c r="AN212" s="52" t="s">
        <v>116</v>
      </c>
    </row>
    <row r="213" spans="1:40" customFormat="1" ht="15" customHeight="1" x14ac:dyDescent="0.3">
      <c r="A213" s="301" t="s">
        <v>367</v>
      </c>
      <c r="W213" s="62">
        <v>2009</v>
      </c>
      <c r="X213" s="63">
        <v>7.5509666378137421</v>
      </c>
      <c r="Y213" s="64">
        <v>3.8949999999999996</v>
      </c>
      <c r="Z213" s="65">
        <v>0.41049999999999998</v>
      </c>
      <c r="AA213" s="64">
        <v>1.825</v>
      </c>
      <c r="AB213" s="64">
        <v>0.64999999999999991</v>
      </c>
      <c r="AC213" s="64">
        <v>1.4449999999999998</v>
      </c>
      <c r="AD213" s="64">
        <v>0.15000000000000002</v>
      </c>
      <c r="AE213" s="64">
        <v>0.94</v>
      </c>
      <c r="AF213" s="64">
        <v>1.7450000000000001</v>
      </c>
      <c r="AG213" s="64">
        <v>4.43</v>
      </c>
      <c r="AH213" s="64">
        <v>0.85499999999999998</v>
      </c>
      <c r="AI213" s="300"/>
      <c r="AJ213" s="65" t="s">
        <v>9</v>
      </c>
      <c r="AK213" s="65">
        <v>1.0999999999999998E-3</v>
      </c>
      <c r="AL213" s="65" t="s">
        <v>9</v>
      </c>
      <c r="AM213" s="65" t="s">
        <v>9</v>
      </c>
      <c r="AN213" s="61">
        <v>10.199999999999999</v>
      </c>
    </row>
    <row r="214" spans="1:40" customFormat="1" ht="15" customHeight="1" x14ac:dyDescent="0.3">
      <c r="A214" s="301"/>
      <c r="W214" s="43">
        <v>2010</v>
      </c>
      <c r="X214" s="44"/>
      <c r="Y214" s="45"/>
      <c r="Z214" s="46"/>
      <c r="AA214" s="45"/>
      <c r="AB214" s="45"/>
      <c r="AC214" s="45"/>
      <c r="AD214" s="45"/>
      <c r="AE214" s="45"/>
      <c r="AF214" s="45"/>
      <c r="AG214" s="45"/>
      <c r="AH214" s="45"/>
      <c r="AI214" s="53"/>
      <c r="AJ214" s="46"/>
      <c r="AK214" s="46"/>
      <c r="AL214" s="46"/>
      <c r="AM214" s="46"/>
      <c r="AN214" s="47"/>
    </row>
    <row r="215" spans="1:40" customFormat="1" ht="15" customHeight="1" x14ac:dyDescent="0.3">
      <c r="W215" s="43">
        <v>2011</v>
      </c>
      <c r="X215" s="44"/>
      <c r="Y215" s="45"/>
      <c r="Z215" s="46"/>
      <c r="AA215" s="45"/>
      <c r="AB215" s="45"/>
      <c r="AC215" s="45"/>
      <c r="AD215" s="45"/>
      <c r="AE215" s="45"/>
      <c r="AF215" s="45"/>
      <c r="AG215" s="45"/>
      <c r="AH215" s="45"/>
      <c r="AI215" s="53"/>
      <c r="AJ215" s="46"/>
      <c r="AK215" s="46"/>
      <c r="AL215" s="46"/>
      <c r="AM215" s="46"/>
      <c r="AN215" s="47"/>
    </row>
    <row r="216" spans="1:40" customFormat="1" ht="15" customHeight="1" x14ac:dyDescent="0.3">
      <c r="W216" s="43">
        <v>2012</v>
      </c>
      <c r="X216" s="44"/>
      <c r="Y216" s="45"/>
      <c r="Z216" s="46"/>
      <c r="AA216" s="45"/>
      <c r="AB216" s="45"/>
      <c r="AC216" s="45"/>
      <c r="AD216" s="45"/>
      <c r="AE216" s="45"/>
      <c r="AF216" s="45"/>
      <c r="AG216" s="45"/>
      <c r="AH216" s="45"/>
      <c r="AI216" s="53"/>
      <c r="AJ216" s="46"/>
      <c r="AK216" s="46"/>
      <c r="AL216" s="46"/>
      <c r="AM216" s="46"/>
      <c r="AN216" s="47"/>
    </row>
    <row r="217" spans="1:40" customFormat="1" ht="15" customHeight="1" x14ac:dyDescent="0.3">
      <c r="W217" s="43">
        <v>2013</v>
      </c>
      <c r="X217" s="44"/>
      <c r="Y217" s="45"/>
      <c r="Z217" s="46"/>
      <c r="AA217" s="45"/>
      <c r="AB217" s="45"/>
      <c r="AC217" s="45"/>
      <c r="AD217" s="45"/>
      <c r="AE217" s="45"/>
      <c r="AF217" s="45"/>
      <c r="AG217" s="45"/>
      <c r="AH217" s="45"/>
      <c r="AI217" s="53"/>
      <c r="AJ217" s="46"/>
      <c r="AK217" s="46"/>
      <c r="AL217" s="46"/>
      <c r="AM217" s="46"/>
      <c r="AN217" s="47"/>
    </row>
    <row r="218" spans="1:40" customFormat="1" ht="15" customHeight="1" x14ac:dyDescent="0.3">
      <c r="W218" s="43">
        <v>2014</v>
      </c>
      <c r="X218" s="44">
        <v>7.1796095970442897</v>
      </c>
      <c r="Y218" s="45">
        <v>4.1150000000000002</v>
      </c>
      <c r="Z218" s="46">
        <v>0.4375</v>
      </c>
      <c r="AA218" s="45"/>
      <c r="AB218" s="45"/>
      <c r="AC218" s="45"/>
      <c r="AD218" s="45"/>
      <c r="AE218" s="45"/>
      <c r="AF218" s="45"/>
      <c r="AG218" s="45"/>
      <c r="AH218" s="45"/>
      <c r="AI218" s="53"/>
      <c r="AJ218" s="296">
        <v>0.75</v>
      </c>
      <c r="AK218" s="46">
        <v>1.2500000000000001E-2</v>
      </c>
      <c r="AL218" s="46" t="s">
        <v>9</v>
      </c>
      <c r="AM218" s="46" t="s">
        <v>9</v>
      </c>
      <c r="AN218" s="47">
        <v>23.064999999999998</v>
      </c>
    </row>
    <row r="219" spans="1:40" customFormat="1" ht="15" customHeight="1" x14ac:dyDescent="0.3">
      <c r="W219" s="43">
        <v>2015</v>
      </c>
      <c r="X219" s="44"/>
      <c r="Y219" s="45"/>
      <c r="Z219" s="46"/>
      <c r="AA219" s="45"/>
      <c r="AB219" s="45"/>
      <c r="AC219" s="45"/>
      <c r="AD219" s="45"/>
      <c r="AE219" s="45"/>
      <c r="AF219" s="45"/>
      <c r="AG219" s="45"/>
      <c r="AH219" s="45"/>
      <c r="AI219" s="53"/>
      <c r="AJ219" s="296"/>
      <c r="AK219" s="46"/>
      <c r="AL219" s="46"/>
      <c r="AM219" s="46"/>
      <c r="AN219" s="47"/>
    </row>
    <row r="220" spans="1:40" customFormat="1" ht="15" customHeight="1" x14ac:dyDescent="0.3">
      <c r="W220" s="43">
        <v>2016</v>
      </c>
      <c r="X220" s="44">
        <v>7.2026448752861016</v>
      </c>
      <c r="Y220" s="45">
        <v>2.3375000000000004</v>
      </c>
      <c r="Z220" s="46">
        <v>0.33999999999999997</v>
      </c>
      <c r="AA220" s="45">
        <v>2.6100000000000003</v>
      </c>
      <c r="AB220" s="45">
        <v>2.2499999999999999E-2</v>
      </c>
      <c r="AC220" s="45">
        <v>1.8249999999999997</v>
      </c>
      <c r="AD220" s="45">
        <v>0.01</v>
      </c>
      <c r="AE220" s="45">
        <v>1.0725</v>
      </c>
      <c r="AF220" s="45">
        <v>0.39750000000000002</v>
      </c>
      <c r="AG220" s="45">
        <v>1.1425000000000001</v>
      </c>
      <c r="AH220" s="45">
        <v>1.7175</v>
      </c>
      <c r="AI220" s="53"/>
      <c r="AJ220" s="296">
        <v>0.625</v>
      </c>
      <c r="AK220" s="46">
        <v>0.01</v>
      </c>
      <c r="AL220" s="46" t="s">
        <v>9</v>
      </c>
      <c r="AM220" s="46" t="s">
        <v>9</v>
      </c>
      <c r="AN220" s="47">
        <v>11.15</v>
      </c>
    </row>
    <row r="221" spans="1:40" customFormat="1" ht="15" customHeight="1" x14ac:dyDescent="0.3">
      <c r="W221" s="43">
        <v>2017</v>
      </c>
      <c r="X221" s="44">
        <v>7.5372990202030996</v>
      </c>
      <c r="Y221" s="45">
        <v>3.3875000000000002</v>
      </c>
      <c r="Z221" s="46">
        <v>0.30250000000000005</v>
      </c>
      <c r="AA221" s="45">
        <v>3.7574999999999998</v>
      </c>
      <c r="AB221" s="45">
        <v>0.01</v>
      </c>
      <c r="AC221" s="45">
        <v>0.47750000000000004</v>
      </c>
      <c r="AD221" s="45" t="s">
        <v>9</v>
      </c>
      <c r="AE221" s="45" t="s">
        <v>9</v>
      </c>
      <c r="AF221" s="45" t="s">
        <v>9</v>
      </c>
      <c r="AG221" s="45" t="s">
        <v>9</v>
      </c>
      <c r="AH221" s="45" t="s">
        <v>9</v>
      </c>
      <c r="AI221" s="53"/>
      <c r="AJ221" s="296">
        <v>0.625</v>
      </c>
      <c r="AK221" s="46">
        <v>0.01</v>
      </c>
      <c r="AL221" s="46" t="s">
        <v>9</v>
      </c>
      <c r="AM221" s="46" t="s">
        <v>9</v>
      </c>
      <c r="AN221" s="47">
        <v>3.6625000000000001</v>
      </c>
    </row>
    <row r="222" spans="1:40" customFormat="1" ht="15" customHeight="1" thickBot="1" x14ac:dyDescent="0.35">
      <c r="W222" s="54">
        <v>2018</v>
      </c>
      <c r="X222" s="55">
        <v>7.4335628053004346</v>
      </c>
      <c r="Y222" s="56">
        <v>4.1074999999999999</v>
      </c>
      <c r="Z222" s="57">
        <v>0.39</v>
      </c>
      <c r="AA222" s="56">
        <v>2.2575000000000003</v>
      </c>
      <c r="AB222" s="56">
        <v>0.40749999999999997</v>
      </c>
      <c r="AC222" s="56">
        <v>0.39749999999999996</v>
      </c>
      <c r="AD222" s="72"/>
      <c r="AE222" s="56" t="s">
        <v>9</v>
      </c>
      <c r="AF222" s="56" t="s">
        <v>9</v>
      </c>
      <c r="AG222" s="56" t="s">
        <v>9</v>
      </c>
      <c r="AH222" s="56" t="s">
        <v>9</v>
      </c>
      <c r="AI222" s="66" t="s">
        <v>9</v>
      </c>
      <c r="AJ222" s="57">
        <v>0.625</v>
      </c>
      <c r="AK222" s="57">
        <v>0.01</v>
      </c>
      <c r="AL222" s="57" t="s">
        <v>9</v>
      </c>
      <c r="AM222" s="58" t="s">
        <v>9</v>
      </c>
      <c r="AN222">
        <v>7.4674999999999994</v>
      </c>
    </row>
    <row r="223" spans="1:40" customFormat="1" ht="15" customHeight="1" x14ac:dyDescent="0.3">
      <c r="W223" s="19"/>
      <c r="X223" s="19"/>
      <c r="Y223" s="19"/>
      <c r="Z223" s="19"/>
      <c r="AA223" s="19"/>
      <c r="AB223" s="19"/>
      <c r="AC223" s="35"/>
      <c r="AD223" s="35"/>
      <c r="AE223" s="35"/>
      <c r="AF223" s="35"/>
      <c r="AG223" s="35"/>
      <c r="AH223" s="35"/>
      <c r="AI223" s="37"/>
      <c r="AJ223" s="39"/>
      <c r="AK223" s="38"/>
      <c r="AL223" s="38"/>
      <c r="AM223" s="39"/>
      <c r="AN223" s="39"/>
    </row>
    <row r="224" spans="1:40" customFormat="1" ht="15" customHeight="1" thickBot="1" x14ac:dyDescent="0.35">
      <c r="W224" s="40" t="s">
        <v>361</v>
      </c>
      <c r="X224" s="34"/>
      <c r="Y224" s="35"/>
      <c r="Z224" s="36"/>
      <c r="AA224" s="35"/>
      <c r="AB224" s="35"/>
      <c r="AC224" s="35"/>
      <c r="AD224" s="35"/>
      <c r="AE224" s="35"/>
      <c r="AF224" s="35"/>
      <c r="AG224" s="35"/>
      <c r="AH224" s="35"/>
      <c r="AI224" s="37"/>
      <c r="AJ224" s="39"/>
      <c r="AK224" s="38"/>
      <c r="AL224" s="38"/>
      <c r="AM224" s="39"/>
      <c r="AN224" s="39"/>
    </row>
    <row r="225" spans="1:40" customFormat="1" ht="15" customHeight="1" x14ac:dyDescent="0.3">
      <c r="W225" s="41"/>
      <c r="X225" s="982" t="s">
        <v>16</v>
      </c>
      <c r="Y225" s="982"/>
      <c r="Z225" s="982"/>
      <c r="AA225" s="982"/>
      <c r="AB225" s="982"/>
      <c r="AC225" s="982"/>
      <c r="AD225" s="982"/>
      <c r="AE225" s="982"/>
      <c r="AF225" s="982"/>
      <c r="AG225" s="982"/>
      <c r="AH225" s="982"/>
      <c r="AI225" s="42"/>
      <c r="AJ225" s="982" t="s">
        <v>70</v>
      </c>
      <c r="AK225" s="982"/>
      <c r="AL225" s="982"/>
      <c r="AM225" s="982"/>
      <c r="AN225" s="982"/>
    </row>
    <row r="226" spans="1:40" customFormat="1" ht="15" customHeight="1" x14ac:dyDescent="0.45">
      <c r="W226" s="43"/>
      <c r="X226" s="44" t="s">
        <v>94</v>
      </c>
      <c r="Y226" s="45" t="s">
        <v>95</v>
      </c>
      <c r="Z226" s="46" t="s">
        <v>96</v>
      </c>
      <c r="AA226" s="45" t="s">
        <v>120</v>
      </c>
      <c r="AB226" s="45" t="s">
        <v>121</v>
      </c>
      <c r="AC226" s="45" t="s">
        <v>122</v>
      </c>
      <c r="AD226" s="45" t="s">
        <v>123</v>
      </c>
      <c r="AE226" s="45" t="s">
        <v>124</v>
      </c>
      <c r="AF226" s="45" t="s">
        <v>125</v>
      </c>
      <c r="AG226" s="45" t="s">
        <v>126</v>
      </c>
      <c r="AH226" s="45" t="s">
        <v>127</v>
      </c>
      <c r="AI226" s="43"/>
      <c r="AJ226" s="47" t="s">
        <v>25</v>
      </c>
      <c r="AK226" s="46" t="s">
        <v>128</v>
      </c>
      <c r="AL226" s="46" t="s">
        <v>129</v>
      </c>
      <c r="AM226" s="47" t="s">
        <v>90</v>
      </c>
      <c r="AN226" s="47" t="s">
        <v>26</v>
      </c>
    </row>
    <row r="227" spans="1:40" customFormat="1" ht="15" customHeight="1" x14ac:dyDescent="0.3">
      <c r="W227" s="48"/>
      <c r="X227" s="49"/>
      <c r="Y227" s="50" t="s">
        <v>114</v>
      </c>
      <c r="Z227" s="51" t="s">
        <v>115</v>
      </c>
      <c r="AA227" s="50" t="s">
        <v>116</v>
      </c>
      <c r="AB227" s="50" t="s">
        <v>116</v>
      </c>
      <c r="AC227" s="50" t="s">
        <v>116</v>
      </c>
      <c r="AD227" s="50" t="s">
        <v>116</v>
      </c>
      <c r="AE227" s="50" t="s">
        <v>116</v>
      </c>
      <c r="AF227" s="50" t="s">
        <v>116</v>
      </c>
      <c r="AG227" s="50" t="s">
        <v>116</v>
      </c>
      <c r="AH227" s="50" t="s">
        <v>116</v>
      </c>
      <c r="AI227" s="48"/>
      <c r="AJ227" s="52" t="s">
        <v>117</v>
      </c>
      <c r="AK227" s="51" t="s">
        <v>116</v>
      </c>
      <c r="AL227" s="51" t="s">
        <v>116</v>
      </c>
      <c r="AM227" s="52" t="s">
        <v>116</v>
      </c>
      <c r="AN227" s="52" t="s">
        <v>116</v>
      </c>
    </row>
    <row r="228" spans="1:40" customFormat="1" ht="15" customHeight="1" x14ac:dyDescent="0.3">
      <c r="W228" s="43">
        <v>2005</v>
      </c>
      <c r="X228" s="44">
        <v>7.0844655983299738</v>
      </c>
      <c r="Y228" s="45">
        <v>2.27</v>
      </c>
      <c r="Z228" s="46">
        <v>0.22562571428571426</v>
      </c>
      <c r="AA228" s="45">
        <v>0.75014285714285722</v>
      </c>
      <c r="AB228" s="45">
        <v>1.0664285714285715</v>
      </c>
      <c r="AC228" s="45">
        <v>1.409</v>
      </c>
      <c r="AD228" s="45">
        <v>0.1125</v>
      </c>
      <c r="AE228" s="45">
        <v>2.3394285714285714</v>
      </c>
      <c r="AF228" s="45">
        <v>2.012</v>
      </c>
      <c r="AG228" s="45">
        <v>4.9281428571428574</v>
      </c>
      <c r="AH228" s="45">
        <v>1.3958571428571427</v>
      </c>
      <c r="AI228" s="53"/>
      <c r="AJ228" s="47" t="s">
        <v>9</v>
      </c>
      <c r="AK228" s="46" t="s">
        <v>9</v>
      </c>
      <c r="AL228" s="46" t="s">
        <v>9</v>
      </c>
      <c r="AM228" s="47" t="s">
        <v>9</v>
      </c>
      <c r="AN228" s="47" t="s">
        <v>9</v>
      </c>
    </row>
    <row r="229" spans="1:40" customFormat="1" ht="15" customHeight="1" x14ac:dyDescent="0.3">
      <c r="W229" s="43">
        <v>2006</v>
      </c>
      <c r="X229" s="44">
        <v>7.2350578161984744</v>
      </c>
      <c r="Y229" s="45">
        <v>3.03</v>
      </c>
      <c r="Z229" s="46">
        <v>0.68799999999999994</v>
      </c>
      <c r="AA229" s="45">
        <v>5.0434285714285716</v>
      </c>
      <c r="AB229" s="45">
        <v>0.87457142857142856</v>
      </c>
      <c r="AC229" s="45">
        <v>7.0318571428571426</v>
      </c>
      <c r="AD229" s="45">
        <v>0.29333333333333333</v>
      </c>
      <c r="AE229" s="47">
        <v>14.548400000000001</v>
      </c>
      <c r="AF229" s="47">
        <v>16.826666666666668</v>
      </c>
      <c r="AG229" s="47">
        <v>14.39</v>
      </c>
      <c r="AH229" s="45">
        <v>2.7010000000000001</v>
      </c>
      <c r="AI229" s="53"/>
      <c r="AJ229" s="47" t="s">
        <v>9</v>
      </c>
      <c r="AK229" s="46" t="s">
        <v>9</v>
      </c>
      <c r="AL229" s="46" t="s">
        <v>9</v>
      </c>
      <c r="AM229" s="47" t="s">
        <v>9</v>
      </c>
      <c r="AN229" s="47" t="s">
        <v>9</v>
      </c>
    </row>
    <row r="230" spans="1:40" customFormat="1" ht="15" customHeight="1" x14ac:dyDescent="0.3">
      <c r="W230" s="43">
        <v>2007</v>
      </c>
      <c r="X230" s="44">
        <v>7.0168208585027747</v>
      </c>
      <c r="Y230" s="45">
        <v>2.6733333333333333</v>
      </c>
      <c r="Z230" s="46">
        <v>0.26640026640026643</v>
      </c>
      <c r="AA230" s="45">
        <v>1.2166666666666668</v>
      </c>
      <c r="AB230" s="45">
        <v>9.9999999999999992E-2</v>
      </c>
      <c r="AC230" s="45">
        <v>0.75</v>
      </c>
      <c r="AD230" s="45">
        <v>3.5000000000000003E-2</v>
      </c>
      <c r="AE230" s="45">
        <v>2.35</v>
      </c>
      <c r="AF230" s="45">
        <v>2.0500000000000003</v>
      </c>
      <c r="AG230" s="45">
        <v>2.2999999999999998</v>
      </c>
      <c r="AH230" s="45">
        <v>0.68666666666666665</v>
      </c>
      <c r="AI230" s="53"/>
      <c r="AJ230" s="47" t="s">
        <v>9</v>
      </c>
      <c r="AK230" s="46" t="s">
        <v>9</v>
      </c>
      <c r="AL230" s="46" t="s">
        <v>9</v>
      </c>
      <c r="AM230" s="47" t="s">
        <v>9</v>
      </c>
      <c r="AN230" s="47" t="s">
        <v>9</v>
      </c>
    </row>
    <row r="231" spans="1:40" customFormat="1" ht="15" customHeight="1" x14ac:dyDescent="0.3">
      <c r="A231" s="301" t="s">
        <v>368</v>
      </c>
      <c r="W231" s="43">
        <v>2008</v>
      </c>
      <c r="X231" s="44">
        <v>6.9397122289856146</v>
      </c>
      <c r="Y231" s="45">
        <v>1.5249999999999999</v>
      </c>
      <c r="Z231" s="46">
        <v>0.26473526473526476</v>
      </c>
      <c r="AA231" s="45">
        <v>1.7250000000000001</v>
      </c>
      <c r="AB231" s="45">
        <v>0.18</v>
      </c>
      <c r="AC231" s="45">
        <v>0.83250000000000002</v>
      </c>
      <c r="AD231" s="45">
        <v>6.25E-2</v>
      </c>
      <c r="AE231" s="45">
        <v>2.4594999999999998</v>
      </c>
      <c r="AF231" s="45">
        <v>2.08175</v>
      </c>
      <c r="AG231" s="45">
        <v>2.5357500000000002</v>
      </c>
      <c r="AH231" s="45">
        <v>0.66175000000000006</v>
      </c>
      <c r="AI231" s="53"/>
      <c r="AJ231" s="47" t="s">
        <v>9</v>
      </c>
      <c r="AK231" s="46" t="s">
        <v>9</v>
      </c>
      <c r="AL231" s="46" t="s">
        <v>9</v>
      </c>
      <c r="AM231" s="47" t="s">
        <v>9</v>
      </c>
      <c r="AN231" s="47" t="s">
        <v>9</v>
      </c>
    </row>
    <row r="232" spans="1:40" customFormat="1" ht="15" customHeight="1" x14ac:dyDescent="0.3">
      <c r="W232" s="43">
        <v>2009</v>
      </c>
      <c r="X232" s="44">
        <v>6.9072635422163691</v>
      </c>
      <c r="Y232" s="45">
        <v>3.2999999999999994</v>
      </c>
      <c r="Z232" s="46">
        <v>0.22943297279580466</v>
      </c>
      <c r="AA232" s="45">
        <v>1.8</v>
      </c>
      <c r="AB232" s="45">
        <v>0.22</v>
      </c>
      <c r="AC232" s="45">
        <v>0.83333333333333337</v>
      </c>
      <c r="AD232" s="45">
        <v>0.02</v>
      </c>
      <c r="AE232" s="45">
        <v>2.1333333333333333</v>
      </c>
      <c r="AF232" s="45">
        <v>1.8999999999999997</v>
      </c>
      <c r="AG232" s="45">
        <v>1.8333333333333333</v>
      </c>
      <c r="AH232" s="45">
        <v>0.55000000000000004</v>
      </c>
      <c r="AI232" s="53"/>
      <c r="AJ232" s="47" t="s">
        <v>9</v>
      </c>
      <c r="AK232" s="46" t="s">
        <v>9</v>
      </c>
      <c r="AL232" s="46" t="s">
        <v>9</v>
      </c>
      <c r="AM232" s="47" t="s">
        <v>9</v>
      </c>
      <c r="AN232" s="47" t="s">
        <v>9</v>
      </c>
    </row>
    <row r="233" spans="1:40" customFormat="1" ht="15" customHeight="1" x14ac:dyDescent="0.3">
      <c r="W233" s="43">
        <v>2010</v>
      </c>
      <c r="X233" s="44">
        <v>6.9234270171253272</v>
      </c>
      <c r="Y233" s="45">
        <v>2.7654999999999998</v>
      </c>
      <c r="Z233" s="46">
        <v>0.22533595542445098</v>
      </c>
      <c r="AA233" s="45">
        <v>2.4</v>
      </c>
      <c r="AB233" s="45">
        <v>0.05</v>
      </c>
      <c r="AC233" s="45">
        <v>0.80500000000000005</v>
      </c>
      <c r="AD233" s="45">
        <v>2.3333333333333334E-2</v>
      </c>
      <c r="AE233" s="45">
        <v>2.1749999999999998</v>
      </c>
      <c r="AF233" s="45">
        <v>2</v>
      </c>
      <c r="AG233" s="45">
        <v>2.4249999999999998</v>
      </c>
      <c r="AH233" s="45">
        <v>0.64749999999999996</v>
      </c>
      <c r="AI233" s="53"/>
      <c r="AJ233" s="47" t="s">
        <v>9</v>
      </c>
      <c r="AK233" s="46" t="s">
        <v>254</v>
      </c>
      <c r="AL233" s="46" t="s">
        <v>9</v>
      </c>
      <c r="AM233" s="47" t="s">
        <v>9</v>
      </c>
      <c r="AN233" s="47" t="s">
        <v>9</v>
      </c>
    </row>
    <row r="234" spans="1:40" customFormat="1" ht="15" customHeight="1" x14ac:dyDescent="0.3">
      <c r="W234" s="43">
        <v>2011</v>
      </c>
      <c r="X234" s="44">
        <v>6.992637887466099</v>
      </c>
      <c r="Y234" s="45">
        <v>2.69</v>
      </c>
      <c r="Z234" s="46">
        <v>0.27</v>
      </c>
      <c r="AA234" s="45">
        <v>2.8472222222222223</v>
      </c>
      <c r="AB234" s="45">
        <v>0.53888888888888886</v>
      </c>
      <c r="AC234" s="45">
        <v>0.96111111111111114</v>
      </c>
      <c r="AD234" s="45">
        <v>4.6833333333333331E-2</v>
      </c>
      <c r="AE234" s="45">
        <v>2.1486111111111112</v>
      </c>
      <c r="AF234" s="45">
        <v>2.0115833333333333</v>
      </c>
      <c r="AG234" s="45">
        <v>2.5267222222222223</v>
      </c>
      <c r="AH234" s="45">
        <v>0.60416666666666663</v>
      </c>
      <c r="AI234" s="53"/>
      <c r="AJ234" s="47" t="s">
        <v>9</v>
      </c>
      <c r="AK234" s="46" t="s">
        <v>9</v>
      </c>
      <c r="AL234" s="46" t="s">
        <v>9</v>
      </c>
      <c r="AM234" s="47" t="s">
        <v>9</v>
      </c>
      <c r="AN234" s="47" t="s">
        <v>9</v>
      </c>
    </row>
    <row r="235" spans="1:40" customFormat="1" ht="15" customHeight="1" x14ac:dyDescent="0.3">
      <c r="W235" s="43">
        <v>2012</v>
      </c>
      <c r="X235" s="44"/>
      <c r="Y235" s="45"/>
      <c r="Z235" s="46"/>
      <c r="AA235" s="45"/>
      <c r="AB235" s="45"/>
      <c r="AC235" s="45"/>
      <c r="AD235" s="45"/>
      <c r="AE235" s="45"/>
      <c r="AF235" s="45"/>
      <c r="AG235" s="45"/>
      <c r="AH235" s="45"/>
      <c r="AI235" s="53"/>
      <c r="AJ235" s="47" t="s">
        <v>9</v>
      </c>
      <c r="AK235" s="47" t="s">
        <v>9</v>
      </c>
      <c r="AL235" s="47" t="s">
        <v>9</v>
      </c>
      <c r="AM235" s="47" t="s">
        <v>9</v>
      </c>
      <c r="AN235" s="47" t="s">
        <v>9</v>
      </c>
    </row>
    <row r="236" spans="1:40" customFormat="1" ht="15" customHeight="1" x14ac:dyDescent="0.3">
      <c r="W236" s="43">
        <v>2013</v>
      </c>
      <c r="X236" s="44">
        <v>6.6295196455156677</v>
      </c>
      <c r="Y236" s="45">
        <v>2.9648148148148166</v>
      </c>
      <c r="Z236" s="46">
        <v>0.22951851851851857</v>
      </c>
      <c r="AA236" s="45">
        <v>2.9800370370370373</v>
      </c>
      <c r="AB236" s="45">
        <v>0.24996296296296297</v>
      </c>
      <c r="AC236" s="45">
        <v>0.77222222222222225</v>
      </c>
      <c r="AD236" s="45">
        <v>6.2611111111111117E-2</v>
      </c>
      <c r="AE236" s="45">
        <v>2.1168518518518518</v>
      </c>
      <c r="AF236" s="45">
        <v>1.9403703703703705</v>
      </c>
      <c r="AG236" s="45">
        <v>2.5506666666666664</v>
      </c>
      <c r="AH236" s="45">
        <v>0.61081481481481481</v>
      </c>
      <c r="AI236" s="53"/>
      <c r="AJ236" s="47" t="s">
        <v>9</v>
      </c>
      <c r="AK236" s="46" t="s">
        <v>254</v>
      </c>
      <c r="AL236" s="46" t="s">
        <v>9</v>
      </c>
      <c r="AM236" s="47" t="s">
        <v>9</v>
      </c>
      <c r="AN236" s="47">
        <v>5.2703703703703697</v>
      </c>
    </row>
    <row r="237" spans="1:40" customFormat="1" ht="15" customHeight="1" x14ac:dyDescent="0.3">
      <c r="W237" s="43">
        <v>2014</v>
      </c>
      <c r="X237" s="44">
        <v>7.0622821040101966</v>
      </c>
      <c r="Y237" s="45">
        <v>3.6306666666666665</v>
      </c>
      <c r="Z237" s="46">
        <v>0.23399999999999999</v>
      </c>
      <c r="AA237" s="45">
        <v>3.1620000000000004</v>
      </c>
      <c r="AB237" s="45">
        <v>0.41699999999999998</v>
      </c>
      <c r="AC237" s="45">
        <v>0.78366666666666662</v>
      </c>
      <c r="AD237" s="45">
        <v>0.15000000000000002</v>
      </c>
      <c r="AE237" s="45">
        <v>2.1786666666666665</v>
      </c>
      <c r="AF237" s="45">
        <v>2.0720000000000001</v>
      </c>
      <c r="AG237" s="45">
        <v>3.2409999999999997</v>
      </c>
      <c r="AH237" s="45">
        <v>0.68333333333333324</v>
      </c>
      <c r="AI237" s="53"/>
      <c r="AJ237" s="47" t="s">
        <v>9</v>
      </c>
      <c r="AK237" s="46" t="s">
        <v>254</v>
      </c>
      <c r="AL237" s="46" t="s">
        <v>9</v>
      </c>
      <c r="AM237" s="47" t="s">
        <v>9</v>
      </c>
      <c r="AN237" s="47">
        <v>4.9333333333333336</v>
      </c>
    </row>
    <row r="238" spans="1:40" customFormat="1" ht="15" customHeight="1" thickBot="1" x14ac:dyDescent="0.35">
      <c r="W238" s="54">
        <v>2015</v>
      </c>
      <c r="X238" s="55">
        <v>6.9928476573243632</v>
      </c>
      <c r="Y238" s="56">
        <v>3.2016666666666653</v>
      </c>
      <c r="Z238" s="57">
        <v>0.24333333333333335</v>
      </c>
      <c r="AA238" s="56">
        <v>1.319</v>
      </c>
      <c r="AB238" s="56">
        <v>0.14483333333333334</v>
      </c>
      <c r="AC238" s="56">
        <v>1.6075000000000002</v>
      </c>
      <c r="AD238" s="56">
        <v>3.4166666666666665E-2</v>
      </c>
      <c r="AE238" s="56">
        <v>3.6981666666666664</v>
      </c>
      <c r="AF238" s="56">
        <v>1.6</v>
      </c>
      <c r="AG238" s="56">
        <v>2.2116666666666669</v>
      </c>
      <c r="AH238" s="56">
        <v>0.63783333333333325</v>
      </c>
      <c r="AI238" s="66"/>
      <c r="AJ238" s="58" t="s">
        <v>9</v>
      </c>
      <c r="AK238" s="57" t="s">
        <v>254</v>
      </c>
      <c r="AL238" s="57" t="s">
        <v>9</v>
      </c>
      <c r="AM238" s="58" t="s">
        <v>9</v>
      </c>
      <c r="AN238" s="58">
        <v>7.6223666666666663</v>
      </c>
    </row>
    <row r="239" spans="1:40" customFormat="1" ht="15" customHeight="1" x14ac:dyDescent="0.3">
      <c r="W239" s="43"/>
      <c r="X239" s="44"/>
      <c r="Y239" s="45"/>
      <c r="Z239" s="46"/>
      <c r="AA239" s="45"/>
      <c r="AB239" s="45"/>
      <c r="AC239" s="45"/>
      <c r="AD239" s="45"/>
      <c r="AE239" s="45"/>
      <c r="AF239" s="45"/>
      <c r="AG239" s="45"/>
      <c r="AH239" s="45"/>
      <c r="AI239" s="53"/>
      <c r="AJ239" s="47"/>
      <c r="AK239" s="46"/>
      <c r="AL239" s="46"/>
      <c r="AM239" s="47"/>
      <c r="AN239" s="47"/>
    </row>
    <row r="240" spans="1:40" customFormat="1" ht="15" customHeight="1" thickBot="1" x14ac:dyDescent="0.35">
      <c r="W240" s="40" t="s">
        <v>408</v>
      </c>
      <c r="X240" s="34"/>
      <c r="Y240" s="35"/>
      <c r="Z240" s="36"/>
      <c r="AA240" s="35"/>
      <c r="AB240" s="35"/>
      <c r="AC240" s="35"/>
      <c r="AD240" s="35"/>
      <c r="AE240" s="35"/>
      <c r="AF240" s="35"/>
      <c r="AG240" s="35"/>
      <c r="AH240" s="35"/>
      <c r="AI240" s="37"/>
      <c r="AJ240" s="39"/>
      <c r="AK240" s="38"/>
      <c r="AL240" s="38"/>
      <c r="AM240" s="39"/>
      <c r="AN240" s="39"/>
    </row>
    <row r="241" spans="1:40" customFormat="1" ht="15" customHeight="1" x14ac:dyDescent="0.3">
      <c r="W241" s="41"/>
      <c r="X241" s="982" t="s">
        <v>16</v>
      </c>
      <c r="Y241" s="982"/>
      <c r="Z241" s="982"/>
      <c r="AA241" s="982"/>
      <c r="AB241" s="982"/>
      <c r="AC241" s="982"/>
      <c r="AD241" s="982"/>
      <c r="AE241" s="982"/>
      <c r="AF241" s="982"/>
      <c r="AG241" s="982"/>
      <c r="AH241" s="982"/>
      <c r="AI241" s="42"/>
      <c r="AJ241" s="982" t="s">
        <v>70</v>
      </c>
      <c r="AK241" s="982"/>
      <c r="AL241" s="982"/>
      <c r="AM241" s="982"/>
      <c r="AN241" s="982"/>
    </row>
    <row r="242" spans="1:40" customFormat="1" ht="15" customHeight="1" x14ac:dyDescent="0.45">
      <c r="W242" s="43"/>
      <c r="X242" s="44" t="s">
        <v>94</v>
      </c>
      <c r="Y242" s="45" t="s">
        <v>95</v>
      </c>
      <c r="Z242" s="46" t="s">
        <v>96</v>
      </c>
      <c r="AA242" s="45" t="s">
        <v>120</v>
      </c>
      <c r="AB242" s="45" t="s">
        <v>121</v>
      </c>
      <c r="AC242" s="45" t="s">
        <v>122</v>
      </c>
      <c r="AD242" s="45" t="s">
        <v>123</v>
      </c>
      <c r="AE242" s="45" t="s">
        <v>124</v>
      </c>
      <c r="AF242" s="45" t="s">
        <v>125</v>
      </c>
      <c r="AG242" s="45" t="s">
        <v>126</v>
      </c>
      <c r="AH242" s="45" t="s">
        <v>127</v>
      </c>
      <c r="AI242" s="43"/>
      <c r="AJ242" s="47" t="s">
        <v>25</v>
      </c>
      <c r="AK242" s="46" t="s">
        <v>128</v>
      </c>
      <c r="AL242" s="46" t="s">
        <v>129</v>
      </c>
      <c r="AM242" s="47" t="s">
        <v>90</v>
      </c>
      <c r="AN242" s="47" t="s">
        <v>26</v>
      </c>
    </row>
    <row r="243" spans="1:40" customFormat="1" ht="15" customHeight="1" x14ac:dyDescent="0.3">
      <c r="W243" s="48"/>
      <c r="X243" s="49"/>
      <c r="Y243" s="50" t="s">
        <v>114</v>
      </c>
      <c r="Z243" s="51" t="s">
        <v>115</v>
      </c>
      <c r="AA243" s="50" t="s">
        <v>116</v>
      </c>
      <c r="AB243" s="50" t="s">
        <v>116</v>
      </c>
      <c r="AC243" s="50" t="s">
        <v>116</v>
      </c>
      <c r="AD243" s="50" t="s">
        <v>116</v>
      </c>
      <c r="AE243" s="50" t="s">
        <v>116</v>
      </c>
      <c r="AF243" s="50" t="s">
        <v>116</v>
      </c>
      <c r="AG243" s="50" t="s">
        <v>116</v>
      </c>
      <c r="AH243" s="50" t="s">
        <v>116</v>
      </c>
      <c r="AI243" s="48"/>
      <c r="AJ243" s="52" t="s">
        <v>117</v>
      </c>
      <c r="AK243" s="51" t="s">
        <v>116</v>
      </c>
      <c r="AL243" s="51" t="s">
        <v>116</v>
      </c>
      <c r="AM243" s="52" t="s">
        <v>116</v>
      </c>
      <c r="AN243" s="52" t="s">
        <v>116</v>
      </c>
    </row>
    <row r="244" spans="1:40" customFormat="1" ht="15" customHeight="1" x14ac:dyDescent="0.3">
      <c r="W244" s="43">
        <v>2007</v>
      </c>
      <c r="X244" s="44">
        <v>6.7993047024876958</v>
      </c>
      <c r="Y244" s="296">
        <v>13.9</v>
      </c>
      <c r="Z244" s="46">
        <v>1.64</v>
      </c>
      <c r="AA244" s="45">
        <v>7.0250000000000004</v>
      </c>
      <c r="AB244" s="45">
        <v>0.6333333333333333</v>
      </c>
      <c r="AC244" s="45">
        <v>2.2000000000000002</v>
      </c>
      <c r="AD244" s="45">
        <v>4.4999999999999998E-2</v>
      </c>
      <c r="AE244" s="45">
        <v>3.01</v>
      </c>
      <c r="AF244" s="45">
        <v>3.37</v>
      </c>
      <c r="AG244" s="296">
        <v>16.5</v>
      </c>
      <c r="AH244" s="277">
        <v>8.6750000000000007</v>
      </c>
      <c r="AI244" s="43"/>
      <c r="AJ244" s="47" t="s">
        <v>9</v>
      </c>
      <c r="AK244" s="46" t="s">
        <v>9</v>
      </c>
      <c r="AL244" s="46" t="s">
        <v>9</v>
      </c>
      <c r="AM244" s="47" t="s">
        <v>9</v>
      </c>
      <c r="AN244" s="47" t="s">
        <v>9</v>
      </c>
    </row>
    <row r="245" spans="1:40" customFormat="1" ht="15" customHeight="1" x14ac:dyDescent="0.3">
      <c r="W245" s="43">
        <v>2008</v>
      </c>
      <c r="X245" s="44">
        <v>7.0723720509937431</v>
      </c>
      <c r="Y245" s="296">
        <v>18.6175</v>
      </c>
      <c r="Z245" s="46">
        <v>1.8499999999999999</v>
      </c>
      <c r="AA245" s="45">
        <v>8.1</v>
      </c>
      <c r="AB245" s="45">
        <v>0.75</v>
      </c>
      <c r="AC245" s="45">
        <v>1.2</v>
      </c>
      <c r="AD245" s="45">
        <v>1.2500000000000001E-2</v>
      </c>
      <c r="AE245" s="45">
        <v>5.8249999999999993</v>
      </c>
      <c r="AF245" s="45">
        <v>0.39999999999999997</v>
      </c>
      <c r="AG245" s="296">
        <v>22</v>
      </c>
      <c r="AH245" s="296">
        <v>10.4</v>
      </c>
      <c r="AI245" s="43"/>
      <c r="AJ245" s="47" t="s">
        <v>9</v>
      </c>
      <c r="AK245" s="46" t="s">
        <v>9</v>
      </c>
      <c r="AL245" s="46" t="s">
        <v>9</v>
      </c>
      <c r="AM245" s="47" t="s">
        <v>9</v>
      </c>
      <c r="AN245" s="47" t="s">
        <v>9</v>
      </c>
    </row>
    <row r="246" spans="1:40" customFormat="1" ht="15" customHeight="1" x14ac:dyDescent="0.3">
      <c r="W246" s="43">
        <v>2009</v>
      </c>
      <c r="X246" s="44">
        <v>7.9717232378476099</v>
      </c>
      <c r="Y246" s="297">
        <v>20.274999999999999</v>
      </c>
      <c r="Z246" s="73">
        <v>1.9750000000000001</v>
      </c>
      <c r="AA246" s="44">
        <v>9.375</v>
      </c>
      <c r="AB246" s="44">
        <v>0.71499999999999997</v>
      </c>
      <c r="AC246" s="44">
        <v>1.325</v>
      </c>
      <c r="AD246" s="44">
        <v>7.7499999999999999E-3</v>
      </c>
      <c r="AE246" s="44">
        <v>6.25</v>
      </c>
      <c r="AF246" s="44">
        <v>0.52500000000000002</v>
      </c>
      <c r="AG246" s="297">
        <v>20.5</v>
      </c>
      <c r="AH246" s="297">
        <v>10.225</v>
      </c>
      <c r="AI246" s="44"/>
      <c r="AJ246" s="44" t="s">
        <v>9</v>
      </c>
      <c r="AK246" s="44" t="s">
        <v>9</v>
      </c>
      <c r="AL246" s="44" t="s">
        <v>9</v>
      </c>
      <c r="AM246" s="44" t="s">
        <v>9</v>
      </c>
      <c r="AN246" s="44" t="s">
        <v>9</v>
      </c>
    </row>
    <row r="247" spans="1:40" customFormat="1" ht="15" customHeight="1" x14ac:dyDescent="0.3">
      <c r="W247" s="43">
        <v>2010</v>
      </c>
      <c r="X247" s="44">
        <v>8.1097154605499462</v>
      </c>
      <c r="Y247" s="297">
        <v>21.814166666666665</v>
      </c>
      <c r="Z247" s="73">
        <v>2.070125</v>
      </c>
      <c r="AA247" s="44">
        <v>9.9416666666666664</v>
      </c>
      <c r="AB247" s="44">
        <v>0.58791666666666664</v>
      </c>
      <c r="AC247" s="44">
        <v>1.5499999999999998</v>
      </c>
      <c r="AD247" s="44">
        <v>2.8250000000000004E-2</v>
      </c>
      <c r="AE247" s="44">
        <v>6.9874999999999998</v>
      </c>
      <c r="AF247" s="44">
        <v>0.81454166666666672</v>
      </c>
      <c r="AG247" s="297">
        <v>18.375</v>
      </c>
      <c r="AH247" s="297">
        <v>15.975</v>
      </c>
      <c r="AI247" s="44"/>
      <c r="AJ247" s="44" t="s">
        <v>9</v>
      </c>
      <c r="AK247" s="44" t="s">
        <v>254</v>
      </c>
      <c r="AL247" s="44" t="s">
        <v>9</v>
      </c>
      <c r="AM247" s="44" t="s">
        <v>9</v>
      </c>
      <c r="AN247" s="204">
        <v>4.0124999999999993</v>
      </c>
    </row>
    <row r="248" spans="1:40" customFormat="1" ht="15" customHeight="1" x14ac:dyDescent="0.3">
      <c r="W248" s="43">
        <v>2011</v>
      </c>
      <c r="X248" s="44">
        <v>8.1795307153043471</v>
      </c>
      <c r="Y248" s="297">
        <v>17.427222222222223</v>
      </c>
      <c r="Z248" s="73">
        <v>1.6258888888888887</v>
      </c>
      <c r="AA248" s="44">
        <v>7.2283333333333326</v>
      </c>
      <c r="AB248" s="44">
        <v>1.1888888888888889</v>
      </c>
      <c r="AC248" s="44">
        <v>1.3500000000000003</v>
      </c>
      <c r="AD248" s="44">
        <v>1.1916666666666669E-2</v>
      </c>
      <c r="AE248" s="44">
        <v>4.9944444444444445</v>
      </c>
      <c r="AF248" s="44">
        <v>0.40166666666666667</v>
      </c>
      <c r="AG248" s="297">
        <v>16.315555555555555</v>
      </c>
      <c r="AH248" s="280">
        <v>7.495000000000001</v>
      </c>
      <c r="AI248" s="44"/>
      <c r="AJ248" s="44" t="s">
        <v>9</v>
      </c>
      <c r="AK248" s="44" t="s">
        <v>254</v>
      </c>
      <c r="AL248" s="44" t="s">
        <v>9</v>
      </c>
      <c r="AM248" s="44" t="s">
        <v>9</v>
      </c>
      <c r="AN248" s="204">
        <v>7.8055555555555545</v>
      </c>
    </row>
    <row r="249" spans="1:40" customFormat="1" ht="15" customHeight="1" x14ac:dyDescent="0.3">
      <c r="A249" s="301" t="s">
        <v>349</v>
      </c>
      <c r="W249" s="43">
        <v>2012</v>
      </c>
      <c r="X249" s="44">
        <v>8.0556394251917176</v>
      </c>
      <c r="Y249" s="297">
        <v>17.821666666666665</v>
      </c>
      <c r="Z249" s="73">
        <v>1.7958433333333332</v>
      </c>
      <c r="AA249" s="44">
        <v>6.1133333333333333</v>
      </c>
      <c r="AB249" s="44">
        <v>0.29433333333333339</v>
      </c>
      <c r="AC249" s="44">
        <v>1.1796666666666666</v>
      </c>
      <c r="AD249" s="44">
        <v>1.2333333333333333E-2</v>
      </c>
      <c r="AE249" s="44">
        <v>4.7055333333333333</v>
      </c>
      <c r="AF249" s="44">
        <v>0.25463333333333332</v>
      </c>
      <c r="AG249" s="297">
        <v>19.373633333333334</v>
      </c>
      <c r="AH249" s="280">
        <v>9.1965666666666657</v>
      </c>
      <c r="AI249" s="44"/>
      <c r="AJ249" s="44" t="s">
        <v>9</v>
      </c>
      <c r="AK249" s="44" t="s">
        <v>293</v>
      </c>
      <c r="AL249" s="44" t="s">
        <v>9</v>
      </c>
      <c r="AM249" s="44" t="s">
        <v>9</v>
      </c>
      <c r="AN249" s="204">
        <v>4.4566666666666661</v>
      </c>
    </row>
    <row r="250" spans="1:40" customFormat="1" ht="15" customHeight="1" x14ac:dyDescent="0.3">
      <c r="W250" s="43">
        <v>2013</v>
      </c>
      <c r="X250" s="44">
        <v>8.0533350907853389</v>
      </c>
      <c r="Y250" s="297">
        <v>19.157499999999999</v>
      </c>
      <c r="Z250" s="73">
        <v>1.9054166666666665</v>
      </c>
      <c r="AA250" s="44">
        <v>5.5000833333333334</v>
      </c>
      <c r="AB250" s="44">
        <v>0.3798333333333333</v>
      </c>
      <c r="AC250" s="44">
        <v>1.203958333333333</v>
      </c>
      <c r="AD250" s="44">
        <v>3.833333333333333E-2</v>
      </c>
      <c r="AE250" s="44">
        <v>5.7261666666666668</v>
      </c>
      <c r="AF250" s="44">
        <v>0.37841666666666662</v>
      </c>
      <c r="AG250" s="297">
        <v>20.351958333333332</v>
      </c>
      <c r="AH250" s="297">
        <v>10.672291666666668</v>
      </c>
      <c r="AI250" s="44"/>
      <c r="AJ250" s="44" t="s">
        <v>9</v>
      </c>
      <c r="AK250" s="44" t="s">
        <v>254</v>
      </c>
      <c r="AL250" s="44" t="s">
        <v>9</v>
      </c>
      <c r="AM250" s="44" t="s">
        <v>9</v>
      </c>
      <c r="AN250" s="204">
        <v>4.5875000000000004</v>
      </c>
    </row>
    <row r="251" spans="1:40" customFormat="1" ht="15" customHeight="1" x14ac:dyDescent="0.3">
      <c r="W251" s="43">
        <v>2014</v>
      </c>
      <c r="X251" s="44">
        <v>7.8207629362270623</v>
      </c>
      <c r="Y251" s="297">
        <v>20.772499999999997</v>
      </c>
      <c r="Z251" s="73">
        <v>1.996375</v>
      </c>
      <c r="AA251" s="44">
        <v>7.7910833333333329</v>
      </c>
      <c r="AB251" s="44">
        <v>0.47125</v>
      </c>
      <c r="AC251" s="44">
        <v>1.0197500000000002</v>
      </c>
      <c r="AD251" s="44">
        <v>4.2888888888888886E-2</v>
      </c>
      <c r="AE251" s="44">
        <v>6.3945000000000007</v>
      </c>
      <c r="AF251" s="44">
        <v>0.56716666666666671</v>
      </c>
      <c r="AG251" s="297">
        <v>21.513041666666666</v>
      </c>
      <c r="AH251" s="297">
        <v>11.032333333333332</v>
      </c>
      <c r="AI251" s="44"/>
      <c r="AJ251" s="44" t="s">
        <v>9</v>
      </c>
      <c r="AK251" s="44" t="s">
        <v>254</v>
      </c>
      <c r="AL251" s="44" t="s">
        <v>9</v>
      </c>
      <c r="AM251" s="44" t="s">
        <v>9</v>
      </c>
      <c r="AN251" s="204">
        <v>4.7541666666666664</v>
      </c>
    </row>
    <row r="252" spans="1:40" customFormat="1" ht="15" customHeight="1" x14ac:dyDescent="0.3">
      <c r="W252" s="43">
        <v>2015</v>
      </c>
      <c r="X252" s="44">
        <v>8.023905294087049</v>
      </c>
      <c r="Y252" s="297">
        <v>23.372687499999998</v>
      </c>
      <c r="Z252" s="73">
        <v>2.2104374999999998</v>
      </c>
      <c r="AA252" s="44">
        <v>11.327562499999999</v>
      </c>
      <c r="AB252" s="44">
        <v>0.54143750000000002</v>
      </c>
      <c r="AC252" s="44">
        <v>2.3275625</v>
      </c>
      <c r="AD252" s="44">
        <v>3.3625000000000002E-2</v>
      </c>
      <c r="AE252" s="44">
        <v>9.3711249999999993</v>
      </c>
      <c r="AF252" s="44">
        <v>0.64100000000000001</v>
      </c>
      <c r="AG252" s="297">
        <v>24.026250000000001</v>
      </c>
      <c r="AH252" s="297">
        <v>12.0590625</v>
      </c>
      <c r="AI252" s="44"/>
      <c r="AJ252" s="44" t="s">
        <v>9</v>
      </c>
      <c r="AK252" s="44" t="s">
        <v>254</v>
      </c>
      <c r="AL252" s="44" t="s">
        <v>9</v>
      </c>
      <c r="AM252" s="44" t="s">
        <v>9</v>
      </c>
      <c r="AN252" s="204">
        <v>4.8375000000000004</v>
      </c>
    </row>
    <row r="253" spans="1:40" customFormat="1" ht="15" customHeight="1" x14ac:dyDescent="0.3">
      <c r="W253" s="43">
        <v>2016</v>
      </c>
      <c r="X253" s="44">
        <v>7.7703876410390009</v>
      </c>
      <c r="Y253" s="297">
        <v>18.171250000000001</v>
      </c>
      <c r="Z253" s="73">
        <v>1.5874375000000001</v>
      </c>
      <c r="AA253" s="44">
        <v>9.2640625000000014</v>
      </c>
      <c r="AB253" s="44">
        <v>0.5475000000000001</v>
      </c>
      <c r="AC253" s="44">
        <v>3.7254999999999994</v>
      </c>
      <c r="AD253" s="44">
        <v>5.8000000000000003E-2</v>
      </c>
      <c r="AE253" s="44">
        <v>7.7671250000000001</v>
      </c>
      <c r="AF253" s="44">
        <v>1.7271249999999998</v>
      </c>
      <c r="AG253" s="297">
        <v>17.779875000000001</v>
      </c>
      <c r="AH253" s="297">
        <v>8.4961249999999993</v>
      </c>
      <c r="AI253" s="44"/>
      <c r="AJ253" s="44" t="s">
        <v>9</v>
      </c>
      <c r="AK253" s="44" t="s">
        <v>254</v>
      </c>
      <c r="AL253" s="44" t="s">
        <v>9</v>
      </c>
      <c r="AM253" s="44" t="s">
        <v>9</v>
      </c>
      <c r="AN253" s="204">
        <v>6.34375</v>
      </c>
    </row>
    <row r="254" spans="1:40" customFormat="1" ht="15" customHeight="1" thickBot="1" x14ac:dyDescent="0.35">
      <c r="W254" s="54">
        <v>2017</v>
      </c>
      <c r="X254" s="55">
        <v>7.9679320830586011</v>
      </c>
      <c r="Y254" s="298">
        <v>17.06625</v>
      </c>
      <c r="Z254" s="67">
        <v>1.5253333333333334</v>
      </c>
      <c r="AA254" s="55">
        <v>7.390041666666666</v>
      </c>
      <c r="AB254" s="55">
        <v>0.94762499999999994</v>
      </c>
      <c r="AC254" s="55">
        <v>2.2723333333333335</v>
      </c>
      <c r="AD254" s="55">
        <v>4.2500000000000003E-3</v>
      </c>
      <c r="AE254" s="55">
        <v>7.4428749999999999</v>
      </c>
      <c r="AF254" s="55">
        <v>0.50612500000000005</v>
      </c>
      <c r="AG254" s="298">
        <v>16.051874999999999</v>
      </c>
      <c r="AH254" s="298">
        <v>7.9082500000000016</v>
      </c>
      <c r="AI254" s="55"/>
      <c r="AJ254" s="55" t="s">
        <v>9</v>
      </c>
      <c r="AK254" s="55" t="s">
        <v>254</v>
      </c>
      <c r="AL254" s="55" t="s">
        <v>9</v>
      </c>
      <c r="AM254" s="55" t="s">
        <v>9</v>
      </c>
      <c r="AN254" s="205">
        <v>4.8875000000000002</v>
      </c>
    </row>
    <row r="255" spans="1:40" customFormat="1" ht="15" customHeight="1" x14ac:dyDescent="0.3">
      <c r="W255" s="19"/>
      <c r="X255" s="19"/>
      <c r="Y255" s="19"/>
      <c r="Z255" s="19"/>
      <c r="AA255" s="19"/>
      <c r="AB255" s="19"/>
      <c r="AC255" s="35"/>
      <c r="AD255" s="35"/>
      <c r="AE255" s="35"/>
      <c r="AF255" s="35"/>
      <c r="AG255" s="35"/>
      <c r="AH255" s="35"/>
      <c r="AI255" s="37"/>
      <c r="AJ255" s="39"/>
      <c r="AK255" s="38"/>
      <c r="AL255" s="38"/>
      <c r="AM255" s="39"/>
      <c r="AN255" s="39"/>
    </row>
    <row r="256" spans="1:40" customFormat="1" ht="15" customHeight="1" thickBot="1" x14ac:dyDescent="0.35">
      <c r="W256" s="40" t="s">
        <v>409</v>
      </c>
      <c r="X256" s="34"/>
      <c r="Y256" s="35"/>
      <c r="Z256" s="36"/>
      <c r="AA256" s="35"/>
      <c r="AB256" s="35"/>
      <c r="AC256" s="35"/>
      <c r="AD256" s="35"/>
      <c r="AE256" s="35"/>
      <c r="AF256" s="35"/>
      <c r="AG256" s="35"/>
      <c r="AH256" s="35"/>
      <c r="AI256" s="37"/>
      <c r="AJ256" s="39"/>
      <c r="AK256" s="38"/>
      <c r="AL256" s="38"/>
      <c r="AM256" s="39"/>
      <c r="AN256" s="39"/>
    </row>
    <row r="257" spans="1:40" customFormat="1" ht="15" customHeight="1" x14ac:dyDescent="0.3">
      <c r="W257" s="41"/>
      <c r="X257" s="982" t="s">
        <v>16</v>
      </c>
      <c r="Y257" s="982"/>
      <c r="Z257" s="982"/>
      <c r="AA257" s="982"/>
      <c r="AB257" s="982"/>
      <c r="AC257" s="982"/>
      <c r="AD257" s="982"/>
      <c r="AE257" s="982"/>
      <c r="AF257" s="982"/>
      <c r="AG257" s="982"/>
      <c r="AH257" s="982"/>
      <c r="AI257" s="42"/>
      <c r="AJ257" s="982" t="s">
        <v>70</v>
      </c>
      <c r="AK257" s="982"/>
      <c r="AL257" s="982"/>
      <c r="AM257" s="982"/>
      <c r="AN257" s="982"/>
    </row>
    <row r="258" spans="1:40" customFormat="1" ht="15" customHeight="1" x14ac:dyDescent="0.45">
      <c r="W258" s="43"/>
      <c r="X258" s="44" t="s">
        <v>94</v>
      </c>
      <c r="Y258" s="45" t="s">
        <v>95</v>
      </c>
      <c r="Z258" s="46" t="s">
        <v>96</v>
      </c>
      <c r="AA258" s="45" t="s">
        <v>120</v>
      </c>
      <c r="AB258" s="45" t="s">
        <v>121</v>
      </c>
      <c r="AC258" s="45" t="s">
        <v>122</v>
      </c>
      <c r="AD258" s="45" t="s">
        <v>123</v>
      </c>
      <c r="AE258" s="45" t="s">
        <v>124</v>
      </c>
      <c r="AF258" s="45" t="s">
        <v>125</v>
      </c>
      <c r="AG258" s="45" t="s">
        <v>126</v>
      </c>
      <c r="AH258" s="45" t="s">
        <v>127</v>
      </c>
      <c r="AI258" s="43"/>
      <c r="AJ258" s="47" t="s">
        <v>25</v>
      </c>
      <c r="AK258" s="46" t="s">
        <v>128</v>
      </c>
      <c r="AL258" s="46" t="s">
        <v>129</v>
      </c>
      <c r="AM258" s="47" t="s">
        <v>90</v>
      </c>
      <c r="AN258" s="47" t="s">
        <v>26</v>
      </c>
    </row>
    <row r="259" spans="1:40" customFormat="1" ht="15" customHeight="1" x14ac:dyDescent="0.3">
      <c r="W259" s="48"/>
      <c r="X259" s="49"/>
      <c r="Y259" s="50" t="s">
        <v>114</v>
      </c>
      <c r="Z259" s="51" t="s">
        <v>115</v>
      </c>
      <c r="AA259" s="50" t="s">
        <v>116</v>
      </c>
      <c r="AB259" s="50" t="s">
        <v>116</v>
      </c>
      <c r="AC259" s="50" t="s">
        <v>116</v>
      </c>
      <c r="AD259" s="50" t="s">
        <v>116</v>
      </c>
      <c r="AE259" s="50" t="s">
        <v>116</v>
      </c>
      <c r="AF259" s="50" t="s">
        <v>116</v>
      </c>
      <c r="AG259" s="50" t="s">
        <v>116</v>
      </c>
      <c r="AH259" s="50" t="s">
        <v>116</v>
      </c>
      <c r="AI259" s="48"/>
      <c r="AJ259" s="52" t="s">
        <v>117</v>
      </c>
      <c r="AK259" s="51" t="s">
        <v>116</v>
      </c>
      <c r="AL259" s="51" t="s">
        <v>116</v>
      </c>
      <c r="AM259" s="52" t="s">
        <v>116</v>
      </c>
      <c r="AN259" s="52" t="s">
        <v>116</v>
      </c>
    </row>
    <row r="260" spans="1:40" customFormat="1" ht="15" customHeight="1" x14ac:dyDescent="0.3">
      <c r="W260" s="43">
        <v>2002</v>
      </c>
      <c r="X260" s="44">
        <v>7.2332973358416242</v>
      </c>
      <c r="Y260" s="45">
        <v>4.8419999999999996</v>
      </c>
      <c r="Z260" s="46">
        <v>9.7572956004919303E-2</v>
      </c>
      <c r="AA260" s="45">
        <v>3.4735296000000004</v>
      </c>
      <c r="AB260" s="45">
        <v>1.1122800000000002</v>
      </c>
      <c r="AC260" s="45">
        <v>0.43390800000000007</v>
      </c>
      <c r="AD260" s="45">
        <v>3.7884000000000001E-2</v>
      </c>
      <c r="AE260" s="45">
        <v>1.8723056</v>
      </c>
      <c r="AF260" s="45">
        <v>0.51768400000000003</v>
      </c>
      <c r="AG260" s="45">
        <v>7.1743199999999998</v>
      </c>
      <c r="AH260" s="45">
        <v>0.87139799999999989</v>
      </c>
      <c r="AI260" s="53"/>
      <c r="AJ260" s="47" t="s">
        <v>9</v>
      </c>
      <c r="AK260" s="46" t="s">
        <v>9</v>
      </c>
      <c r="AL260" s="46" t="s">
        <v>9</v>
      </c>
      <c r="AM260" s="47" t="s">
        <v>9</v>
      </c>
      <c r="AN260" s="47" t="s">
        <v>9</v>
      </c>
    </row>
    <row r="261" spans="1:40" customFormat="1" ht="15" customHeight="1" x14ac:dyDescent="0.3">
      <c r="W261" s="43">
        <v>2003</v>
      </c>
      <c r="X261" s="44">
        <v>6.7543397365751652</v>
      </c>
      <c r="Y261" s="45">
        <v>4.6020000000000003</v>
      </c>
      <c r="Z261" s="46">
        <v>0.26619999999999999</v>
      </c>
      <c r="AA261" s="45">
        <v>3.16</v>
      </c>
      <c r="AB261" s="45">
        <v>0.74</v>
      </c>
      <c r="AC261" s="45">
        <v>0.36199999999999999</v>
      </c>
      <c r="AD261" s="45">
        <v>0.04</v>
      </c>
      <c r="AE261" s="45">
        <v>1.6519999999999999</v>
      </c>
      <c r="AF261" s="45">
        <v>0.48</v>
      </c>
      <c r="AG261" s="45">
        <v>5.8779999999999992</v>
      </c>
      <c r="AH261" s="45">
        <v>0.83</v>
      </c>
      <c r="AI261" s="53"/>
      <c r="AJ261" s="47" t="s">
        <v>9</v>
      </c>
      <c r="AK261" s="46" t="s">
        <v>9</v>
      </c>
      <c r="AL261" s="46" t="s">
        <v>9</v>
      </c>
      <c r="AM261" s="47" t="s">
        <v>9</v>
      </c>
      <c r="AN261" s="47" t="s">
        <v>9</v>
      </c>
    </row>
    <row r="262" spans="1:40" customFormat="1" ht="15" customHeight="1" x14ac:dyDescent="0.3">
      <c r="W262" s="43">
        <v>2004</v>
      </c>
      <c r="X262" s="44">
        <v>6.7957685530800207</v>
      </c>
      <c r="Y262" s="45">
        <v>4.4366666666666665</v>
      </c>
      <c r="Z262" s="46">
        <v>0.29566666666666669</v>
      </c>
      <c r="AA262" s="45">
        <v>2.7549999999999999</v>
      </c>
      <c r="AB262" s="45">
        <v>0.70166666666666666</v>
      </c>
      <c r="AC262" s="45">
        <v>0.53666666666666674</v>
      </c>
      <c r="AD262" s="45">
        <v>6.25E-2</v>
      </c>
      <c r="AE262" s="45">
        <v>1.6016666666666666</v>
      </c>
      <c r="AF262" s="45">
        <v>0.71499999999999997</v>
      </c>
      <c r="AG262" s="45">
        <v>5.93</v>
      </c>
      <c r="AH262" s="45">
        <v>0.89166666666666661</v>
      </c>
      <c r="AI262" s="53"/>
      <c r="AJ262" s="47" t="s">
        <v>9</v>
      </c>
      <c r="AK262" s="46" t="s">
        <v>9</v>
      </c>
      <c r="AL262" s="46" t="s">
        <v>9</v>
      </c>
      <c r="AM262" s="47" t="s">
        <v>9</v>
      </c>
      <c r="AN262" s="47" t="s">
        <v>9</v>
      </c>
    </row>
    <row r="263" spans="1:40" customFormat="1" ht="15" customHeight="1" x14ac:dyDescent="0.3">
      <c r="W263" s="43">
        <v>2005</v>
      </c>
      <c r="X263" s="44">
        <v>6.8963174290406881</v>
      </c>
      <c r="Y263" s="45">
        <v>4.8385714285714281</v>
      </c>
      <c r="Z263" s="46">
        <v>0.36699999999999999</v>
      </c>
      <c r="AA263" s="45">
        <v>3.1785714285714284</v>
      </c>
      <c r="AB263" s="45">
        <v>0.81857142857142851</v>
      </c>
      <c r="AC263" s="45">
        <v>0.55571428571428572</v>
      </c>
      <c r="AD263" s="45">
        <v>0.05</v>
      </c>
      <c r="AE263" s="45">
        <v>1.9528571428571428</v>
      </c>
      <c r="AF263" s="45">
        <v>0.68142857142857138</v>
      </c>
      <c r="AG263" s="45">
        <v>8.9</v>
      </c>
      <c r="AH263" s="45">
        <v>1.0428571428571429</v>
      </c>
      <c r="AI263" s="53"/>
      <c r="AJ263" s="47" t="s">
        <v>9</v>
      </c>
      <c r="AK263" s="46" t="s">
        <v>9</v>
      </c>
      <c r="AL263" s="46">
        <v>3.0000000000000005E-3</v>
      </c>
      <c r="AM263" s="47" t="s">
        <v>9</v>
      </c>
      <c r="AN263" s="47" t="s">
        <v>9</v>
      </c>
    </row>
    <row r="264" spans="1:40" customFormat="1" ht="15" customHeight="1" x14ac:dyDescent="0.3">
      <c r="W264" s="43">
        <v>2006</v>
      </c>
      <c r="X264" s="44">
        <v>6.991940903723739</v>
      </c>
      <c r="Y264" s="45">
        <v>5.0657142857142858</v>
      </c>
      <c r="Z264" s="46">
        <v>0.32714285714285712</v>
      </c>
      <c r="AA264" s="45">
        <v>3.6042857142857145</v>
      </c>
      <c r="AB264" s="45">
        <v>0.79</v>
      </c>
      <c r="AC264" s="45">
        <v>0.46142857142857135</v>
      </c>
      <c r="AD264" s="45">
        <v>0.11</v>
      </c>
      <c r="AE264" s="45">
        <v>2.0657142857142858</v>
      </c>
      <c r="AF264" s="45">
        <v>0.61857142857142855</v>
      </c>
      <c r="AG264" s="45">
        <v>9.0399999999999991</v>
      </c>
      <c r="AH264" s="45">
        <v>1.0714285714285714</v>
      </c>
      <c r="AI264" s="53"/>
      <c r="AJ264" s="47" t="s">
        <v>9</v>
      </c>
      <c r="AK264" s="46" t="s">
        <v>9</v>
      </c>
      <c r="AL264" s="46">
        <v>3.2857142857142855E-3</v>
      </c>
      <c r="AM264" s="47" t="s">
        <v>9</v>
      </c>
      <c r="AN264" s="47" t="s">
        <v>9</v>
      </c>
    </row>
    <row r="265" spans="1:40" customFormat="1" ht="15" customHeight="1" x14ac:dyDescent="0.3">
      <c r="W265" s="43">
        <v>2007</v>
      </c>
      <c r="X265" s="44">
        <v>6.893034028283469</v>
      </c>
      <c r="Y265" s="45">
        <v>5.0640000000000001</v>
      </c>
      <c r="Z265" s="46">
        <v>0.33879999999999999</v>
      </c>
      <c r="AA265" s="45">
        <v>3.18</v>
      </c>
      <c r="AB265" s="45">
        <v>0.78800000000000003</v>
      </c>
      <c r="AC265" s="45">
        <v>0.57199999999999995</v>
      </c>
      <c r="AD265" s="45">
        <v>7.3999999999999996E-2</v>
      </c>
      <c r="AE265" s="45">
        <v>2.218</v>
      </c>
      <c r="AF265" s="45">
        <v>0.54800000000000004</v>
      </c>
      <c r="AG265" s="45">
        <v>8.6259999999999994</v>
      </c>
      <c r="AH265" s="45">
        <v>1.0260000000000002</v>
      </c>
      <c r="AI265" s="53"/>
      <c r="AJ265" s="47" t="s">
        <v>9</v>
      </c>
      <c r="AK265" s="46" t="s">
        <v>148</v>
      </c>
      <c r="AL265" s="46">
        <v>2.5714285714285713E-3</v>
      </c>
      <c r="AM265" s="47" t="s">
        <v>9</v>
      </c>
      <c r="AN265" s="47" t="s">
        <v>9</v>
      </c>
    </row>
    <row r="266" spans="1:40" customFormat="1" ht="15" customHeight="1" x14ac:dyDescent="0.3">
      <c r="W266" s="43">
        <v>2008</v>
      </c>
      <c r="X266" s="44">
        <v>6.3647733628887488</v>
      </c>
      <c r="Y266" s="45">
        <v>6.5933333333333337</v>
      </c>
      <c r="Z266" s="46">
        <v>0.28199999999999997</v>
      </c>
      <c r="AA266" s="45">
        <v>3.8149999999999999</v>
      </c>
      <c r="AB266" s="45">
        <v>1.3316666666666666</v>
      </c>
      <c r="AC266" s="45">
        <v>0.73333333333333339</v>
      </c>
      <c r="AD266" s="45" t="s">
        <v>147</v>
      </c>
      <c r="AE266" s="45">
        <v>1.93</v>
      </c>
      <c r="AF266" s="45">
        <v>0.60333333333333339</v>
      </c>
      <c r="AG266" s="47">
        <v>13.703333333333333</v>
      </c>
      <c r="AH266" s="45">
        <v>1</v>
      </c>
      <c r="AI266" s="53"/>
      <c r="AJ266" s="47" t="s">
        <v>9</v>
      </c>
      <c r="AK266" s="46">
        <v>6.9999999999999993E-3</v>
      </c>
      <c r="AL266" s="46" t="s">
        <v>148</v>
      </c>
      <c r="AM266" s="47" t="s">
        <v>9</v>
      </c>
      <c r="AN266" s="47" t="s">
        <v>9</v>
      </c>
    </row>
    <row r="267" spans="1:40" customFormat="1" ht="15" customHeight="1" x14ac:dyDescent="0.3">
      <c r="A267" s="301" t="s">
        <v>359</v>
      </c>
      <c r="W267" s="43">
        <v>2009</v>
      </c>
      <c r="X267" s="44">
        <v>7.1278081792986292</v>
      </c>
      <c r="Y267" s="45">
        <v>4.7</v>
      </c>
      <c r="Z267" s="46">
        <v>0.33083333333333331</v>
      </c>
      <c r="AA267" s="45">
        <v>3.4733333333333332</v>
      </c>
      <c r="AB267" s="45">
        <v>0.48833333333333334</v>
      </c>
      <c r="AC267" s="45">
        <v>0.41333333333333339</v>
      </c>
      <c r="AD267" s="45" t="s">
        <v>147</v>
      </c>
      <c r="AE267" s="45">
        <v>1.655</v>
      </c>
      <c r="AF267" s="45">
        <v>0.57499999999999996</v>
      </c>
      <c r="AG267" s="45">
        <v>5.4050000000000002</v>
      </c>
      <c r="AH267" s="45">
        <v>0.755</v>
      </c>
      <c r="AI267" s="53"/>
      <c r="AJ267" s="47" t="s">
        <v>9</v>
      </c>
      <c r="AK267" s="46" t="s">
        <v>9</v>
      </c>
      <c r="AL267" s="46" t="s">
        <v>148</v>
      </c>
      <c r="AM267" s="47" t="s">
        <v>9</v>
      </c>
      <c r="AN267" s="47" t="s">
        <v>9</v>
      </c>
    </row>
    <row r="268" spans="1:40" customFormat="1" ht="15" customHeight="1" x14ac:dyDescent="0.3">
      <c r="W268" s="43">
        <v>2010</v>
      </c>
      <c r="X268" s="44">
        <v>6.6727989644537242</v>
      </c>
      <c r="Y268" s="45">
        <v>5.57</v>
      </c>
      <c r="Z268" s="46">
        <v>0.38014285714285717</v>
      </c>
      <c r="AA268" s="45">
        <v>4.4700000000000006</v>
      </c>
      <c r="AB268" s="45">
        <v>0.86285714285714288</v>
      </c>
      <c r="AC268" s="45">
        <v>0.78142857142857136</v>
      </c>
      <c r="AD268" s="45">
        <v>0.13400000000000001</v>
      </c>
      <c r="AE268" s="45">
        <v>2.1671428571428573</v>
      </c>
      <c r="AF268" s="45">
        <v>1.1885714285714286</v>
      </c>
      <c r="AG268" s="45">
        <v>7.5200000000000005</v>
      </c>
      <c r="AH268" s="45">
        <v>1.1485714285714284</v>
      </c>
      <c r="AI268" s="53"/>
      <c r="AJ268" s="47" t="s">
        <v>9</v>
      </c>
      <c r="AK268" s="46">
        <v>1.0499999999999999E-2</v>
      </c>
      <c r="AL268" s="46" t="s">
        <v>148</v>
      </c>
      <c r="AM268" s="47" t="s">
        <v>9</v>
      </c>
      <c r="AN268" s="47" t="s">
        <v>9</v>
      </c>
    </row>
    <row r="269" spans="1:40" customFormat="1" ht="15" customHeight="1" x14ac:dyDescent="0.3">
      <c r="W269" s="43">
        <v>2011</v>
      </c>
      <c r="X269" s="44">
        <v>6.2763286373044016</v>
      </c>
      <c r="Y269" s="45">
        <v>5.3299999999999992</v>
      </c>
      <c r="Z269" s="46">
        <v>0.32666666666666666</v>
      </c>
      <c r="AA269" s="45">
        <v>3.73</v>
      </c>
      <c r="AB269" s="45">
        <v>0.75499999999999989</v>
      </c>
      <c r="AC269" s="45">
        <v>0.78500000000000003</v>
      </c>
      <c r="AD269" s="45">
        <v>0.06</v>
      </c>
      <c r="AE269" s="45">
        <v>1.57</v>
      </c>
      <c r="AF269" s="45">
        <v>0.67666666666666675</v>
      </c>
      <c r="AG269" s="45">
        <v>5.8033333333333337</v>
      </c>
      <c r="AH269" s="45">
        <v>0.8716666666666667</v>
      </c>
      <c r="AI269" s="53"/>
      <c r="AJ269" s="47" t="s">
        <v>9</v>
      </c>
      <c r="AK269" s="46">
        <v>8.1666666666666676E-3</v>
      </c>
      <c r="AL269" s="46">
        <v>2E-3</v>
      </c>
      <c r="AM269" s="47" t="s">
        <v>9</v>
      </c>
      <c r="AN269" s="47" t="s">
        <v>9</v>
      </c>
    </row>
    <row r="270" spans="1:40" customFormat="1" ht="15" customHeight="1" x14ac:dyDescent="0.3">
      <c r="W270" s="43">
        <v>2012</v>
      </c>
      <c r="X270" s="44">
        <v>7.2374606316659875</v>
      </c>
      <c r="Y270" s="45">
        <v>4.55</v>
      </c>
      <c r="Z270" s="46">
        <v>0.3175</v>
      </c>
      <c r="AA270" s="45"/>
      <c r="AB270" s="45"/>
      <c r="AC270" s="45"/>
      <c r="AD270" s="45"/>
      <c r="AE270" s="45"/>
      <c r="AF270" s="45"/>
      <c r="AG270" s="45"/>
      <c r="AH270" s="45"/>
      <c r="AI270" s="53"/>
      <c r="AJ270" s="47" t="s">
        <v>9</v>
      </c>
      <c r="AK270" s="46">
        <v>8.0000000000000002E-3</v>
      </c>
      <c r="AL270" s="46">
        <v>5.4999999999999997E-3</v>
      </c>
      <c r="AM270" s="47" t="s">
        <v>9</v>
      </c>
      <c r="AN270" s="47" t="s">
        <v>9</v>
      </c>
    </row>
    <row r="271" spans="1:40" customFormat="1" ht="15" customHeight="1" x14ac:dyDescent="0.3">
      <c r="W271" s="43">
        <v>2013</v>
      </c>
      <c r="X271" s="44">
        <v>6.8437342923611011</v>
      </c>
      <c r="Y271" s="45">
        <v>4.32</v>
      </c>
      <c r="Z271" s="46">
        <v>0.29400000000000004</v>
      </c>
      <c r="AA271" s="45">
        <v>2.81</v>
      </c>
      <c r="AB271" s="45">
        <v>0.45999999999999996</v>
      </c>
      <c r="AC271" s="45">
        <v>0.36750000000000005</v>
      </c>
      <c r="AD271" s="45" t="s">
        <v>142</v>
      </c>
      <c r="AE271" s="45">
        <v>1.4625000000000001</v>
      </c>
      <c r="AF271" s="45">
        <v>1.0075000000000001</v>
      </c>
      <c r="AG271" s="45">
        <v>6.1325000000000003</v>
      </c>
      <c r="AH271" s="45">
        <v>0.82750000000000001</v>
      </c>
      <c r="AI271" s="53"/>
      <c r="AJ271" s="47" t="s">
        <v>9</v>
      </c>
      <c r="AK271" s="46" t="s">
        <v>9</v>
      </c>
      <c r="AL271" s="46" t="s">
        <v>9</v>
      </c>
      <c r="AM271" s="47" t="s">
        <v>9</v>
      </c>
      <c r="AN271" s="47" t="s">
        <v>9</v>
      </c>
    </row>
    <row r="272" spans="1:40" customFormat="1" ht="15" customHeight="1" x14ac:dyDescent="0.3">
      <c r="W272" s="43">
        <v>2014</v>
      </c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45"/>
      <c r="AI272" s="45"/>
      <c r="AJ272" s="45" t="s">
        <v>9</v>
      </c>
      <c r="AK272" s="45" t="s">
        <v>9</v>
      </c>
      <c r="AL272" s="45" t="s">
        <v>9</v>
      </c>
      <c r="AM272" s="45" t="s">
        <v>9</v>
      </c>
      <c r="AN272" s="47" t="s">
        <v>9</v>
      </c>
    </row>
    <row r="273" spans="1:40" customFormat="1" ht="15" customHeight="1" x14ac:dyDescent="0.3">
      <c r="W273" s="43">
        <v>2015</v>
      </c>
      <c r="X273" s="45">
        <v>7.2274292053188667</v>
      </c>
      <c r="Y273" s="45">
        <v>5.3683333333333332</v>
      </c>
      <c r="Z273" s="45">
        <v>0.35016666666666668</v>
      </c>
      <c r="AA273" s="45">
        <v>4.4249999999999998</v>
      </c>
      <c r="AB273" s="45">
        <v>0.82333333333333325</v>
      </c>
      <c r="AC273" s="45">
        <v>0.375</v>
      </c>
      <c r="AD273" s="45"/>
      <c r="AE273" s="45"/>
      <c r="AF273" s="45"/>
      <c r="AG273" s="45"/>
      <c r="AH273" s="45"/>
      <c r="AI273" s="45"/>
      <c r="AJ273" s="45" t="s">
        <v>9</v>
      </c>
      <c r="AK273" s="45" t="s">
        <v>9</v>
      </c>
      <c r="AL273" s="45" t="s">
        <v>9</v>
      </c>
      <c r="AM273" s="45" t="s">
        <v>9</v>
      </c>
      <c r="AN273" s="47" t="s">
        <v>9</v>
      </c>
    </row>
    <row r="274" spans="1:40" customFormat="1" ht="15" customHeight="1" x14ac:dyDescent="0.3">
      <c r="W274" s="43">
        <v>2016</v>
      </c>
      <c r="X274" s="45">
        <v>6.5920799721769603</v>
      </c>
      <c r="Y274" s="45">
        <v>4.3916666666666666</v>
      </c>
      <c r="Z274" s="45">
        <v>0.27683333333333332</v>
      </c>
      <c r="AA274" s="45">
        <v>3.418333333333333</v>
      </c>
      <c r="AB274" s="45">
        <v>0.34166666666666673</v>
      </c>
      <c r="AC274" s="45">
        <v>0.34499999999999997</v>
      </c>
      <c r="AD274" s="45" t="s">
        <v>142</v>
      </c>
      <c r="AE274" s="45">
        <v>1.4466666666666665</v>
      </c>
      <c r="AF274" s="45">
        <v>0.56833333333333336</v>
      </c>
      <c r="AG274" s="45">
        <v>6.55</v>
      </c>
      <c r="AH274" s="45">
        <v>0.81500000000000006</v>
      </c>
      <c r="AI274" s="45"/>
      <c r="AJ274" s="45" t="s">
        <v>9</v>
      </c>
      <c r="AK274" s="45" t="s">
        <v>9</v>
      </c>
      <c r="AL274" s="45" t="s">
        <v>9</v>
      </c>
      <c r="AM274" s="45" t="s">
        <v>9</v>
      </c>
      <c r="AN274" s="47" t="s">
        <v>9</v>
      </c>
    </row>
    <row r="275" spans="1:40" customFormat="1" ht="15" customHeight="1" thickBot="1" x14ac:dyDescent="0.35">
      <c r="W275" s="54">
        <v>2017</v>
      </c>
      <c r="X275" s="55">
        <v>6.7308021855542721</v>
      </c>
      <c r="Y275" s="56">
        <v>5.09</v>
      </c>
      <c r="Z275" s="57">
        <v>0.34560000000000002</v>
      </c>
      <c r="AA275" s="56">
        <v>4.72</v>
      </c>
      <c r="AB275" s="56">
        <v>0.84600000000000009</v>
      </c>
      <c r="AC275" s="56">
        <v>0.47800000000000004</v>
      </c>
      <c r="AD275" s="56">
        <v>8.0000000000000019E-3</v>
      </c>
      <c r="AE275" s="56">
        <v>1.8879999999999999</v>
      </c>
      <c r="AF275" s="56">
        <v>0.51600000000000001</v>
      </c>
      <c r="AG275" s="56">
        <v>6.9</v>
      </c>
      <c r="AH275" s="56">
        <v>0.88400000000000001</v>
      </c>
      <c r="AI275" s="66"/>
      <c r="AJ275" s="58" t="s">
        <v>9</v>
      </c>
      <c r="AK275" s="57" t="s">
        <v>9</v>
      </c>
      <c r="AL275" s="57" t="s">
        <v>9</v>
      </c>
      <c r="AM275" s="58" t="s">
        <v>9</v>
      </c>
      <c r="AN275" s="58" t="s">
        <v>9</v>
      </c>
    </row>
    <row r="276" spans="1:40" customFormat="1" ht="15" customHeight="1" x14ac:dyDescent="0.3">
      <c r="W276" s="43">
        <v>2018</v>
      </c>
      <c r="X276" s="44">
        <v>6.7886456982111545</v>
      </c>
      <c r="Y276" s="45">
        <v>4.3780000000000001</v>
      </c>
      <c r="Z276" s="45">
        <v>0.27860000000000001</v>
      </c>
      <c r="AA276" s="45">
        <v>3.5159999999999996</v>
      </c>
      <c r="AB276" s="45">
        <v>0.82799999999999996</v>
      </c>
      <c r="AC276" s="45">
        <v>0.29599999999999993</v>
      </c>
      <c r="AD276" s="45">
        <v>7.6000000000000004E-4</v>
      </c>
      <c r="AE276" s="45">
        <v>1.9</v>
      </c>
      <c r="AF276" s="45">
        <v>0.42599999999999999</v>
      </c>
      <c r="AG276" s="45">
        <v>5.7200000000000006</v>
      </c>
      <c r="AH276" s="45">
        <v>0.70399999999999996</v>
      </c>
      <c r="AI276" s="53"/>
      <c r="AJ276" s="47" t="s">
        <v>9</v>
      </c>
      <c r="AK276" s="46" t="s">
        <v>9</v>
      </c>
      <c r="AL276" s="46" t="s">
        <v>9</v>
      </c>
      <c r="AM276" s="47" t="s">
        <v>9</v>
      </c>
      <c r="AN276" s="47" t="s">
        <v>9</v>
      </c>
    </row>
    <row r="277" spans="1:40" customFormat="1" ht="15" customHeight="1" thickBot="1" x14ac:dyDescent="0.35">
      <c r="W277" s="54">
        <v>2019</v>
      </c>
      <c r="X277" s="55">
        <v>6.4773398586833055</v>
      </c>
      <c r="Y277" s="56">
        <v>4.7733333333333343</v>
      </c>
      <c r="Z277" s="56">
        <v>0.3155</v>
      </c>
      <c r="AA277" s="56">
        <v>4.3566666666666665</v>
      </c>
      <c r="AB277" s="56">
        <v>0.36166666666666664</v>
      </c>
      <c r="AC277" s="56">
        <v>0.33833333333333337</v>
      </c>
      <c r="AD277" s="56">
        <v>3.4999999999999996E-3</v>
      </c>
      <c r="AE277" s="56">
        <v>1.7833333333333332</v>
      </c>
      <c r="AF277" s="56">
        <v>0.51666666666666661</v>
      </c>
      <c r="AG277" s="56">
        <v>6.3999999999999995</v>
      </c>
      <c r="AH277" s="56">
        <v>0.81833333333333336</v>
      </c>
      <c r="AI277" s="66"/>
      <c r="AJ277" s="58" t="s">
        <v>9</v>
      </c>
      <c r="AK277" s="57" t="s">
        <v>9</v>
      </c>
      <c r="AL277" s="57" t="s">
        <v>9</v>
      </c>
      <c r="AM277" s="58" t="s">
        <v>9</v>
      </c>
      <c r="AN277" s="58" t="s">
        <v>9</v>
      </c>
    </row>
    <row r="278" spans="1:40" customFormat="1" ht="15" customHeight="1" x14ac:dyDescent="0.3">
      <c r="W278" s="33"/>
      <c r="X278" s="34"/>
      <c r="Y278" s="35"/>
      <c r="Z278" s="36"/>
      <c r="AA278" s="35"/>
      <c r="AB278" s="35"/>
      <c r="AC278" s="35"/>
      <c r="AD278" s="35"/>
      <c r="AE278" s="35"/>
      <c r="AF278" s="35"/>
      <c r="AG278" s="35"/>
      <c r="AH278" s="35"/>
      <c r="AI278" s="37"/>
      <c r="AJ278" s="39"/>
      <c r="AK278" s="38"/>
      <c r="AL278" s="38"/>
      <c r="AM278" s="39"/>
      <c r="AN278" s="39"/>
    </row>
    <row r="279" spans="1:40" customFormat="1" ht="15" customHeight="1" thickBot="1" x14ac:dyDescent="0.35">
      <c r="W279" s="40" t="s">
        <v>362</v>
      </c>
      <c r="X279" s="34"/>
      <c r="Y279" s="35"/>
      <c r="Z279" s="36"/>
      <c r="AA279" s="35"/>
      <c r="AB279" s="35"/>
      <c r="AC279" s="35"/>
      <c r="AD279" s="35"/>
      <c r="AE279" s="35"/>
      <c r="AF279" s="35"/>
      <c r="AG279" s="35"/>
      <c r="AH279" s="35"/>
      <c r="AI279" s="37"/>
      <c r="AJ279" s="39"/>
      <c r="AK279" s="38"/>
      <c r="AL279" s="38"/>
      <c r="AM279" s="39"/>
      <c r="AN279" s="39"/>
    </row>
    <row r="280" spans="1:40" customFormat="1" ht="15" customHeight="1" x14ac:dyDescent="0.3">
      <c r="W280" s="41"/>
      <c r="X280" s="982" t="s">
        <v>16</v>
      </c>
      <c r="Y280" s="982"/>
      <c r="Z280" s="982"/>
      <c r="AA280" s="982"/>
      <c r="AB280" s="982"/>
      <c r="AC280" s="982"/>
      <c r="AD280" s="982"/>
      <c r="AE280" s="982"/>
      <c r="AF280" s="982"/>
      <c r="AG280" s="982"/>
      <c r="AH280" s="982"/>
      <c r="AI280" s="42"/>
      <c r="AJ280" s="982" t="s">
        <v>70</v>
      </c>
      <c r="AK280" s="982"/>
      <c r="AL280" s="982"/>
      <c r="AM280" s="982"/>
      <c r="AN280" s="982"/>
    </row>
    <row r="281" spans="1:40" customFormat="1" ht="15" customHeight="1" x14ac:dyDescent="0.45">
      <c r="W281" s="43"/>
      <c r="X281" s="44" t="s">
        <v>94</v>
      </c>
      <c r="Y281" s="45" t="s">
        <v>95</v>
      </c>
      <c r="Z281" s="46" t="s">
        <v>96</v>
      </c>
      <c r="AA281" s="45" t="s">
        <v>120</v>
      </c>
      <c r="AB281" s="45" t="s">
        <v>121</v>
      </c>
      <c r="AC281" s="45" t="s">
        <v>122</v>
      </c>
      <c r="AD281" s="45" t="s">
        <v>123</v>
      </c>
      <c r="AE281" s="45" t="s">
        <v>124</v>
      </c>
      <c r="AF281" s="45" t="s">
        <v>125</v>
      </c>
      <c r="AG281" s="45" t="s">
        <v>126</v>
      </c>
      <c r="AH281" s="45" t="s">
        <v>127</v>
      </c>
      <c r="AI281" s="43"/>
      <c r="AJ281" s="47" t="s">
        <v>25</v>
      </c>
      <c r="AK281" s="46" t="s">
        <v>128</v>
      </c>
      <c r="AL281" s="46" t="s">
        <v>129</v>
      </c>
      <c r="AM281" s="47" t="s">
        <v>90</v>
      </c>
      <c r="AN281" s="47" t="s">
        <v>26</v>
      </c>
    </row>
    <row r="282" spans="1:40" customFormat="1" ht="15" customHeight="1" x14ac:dyDescent="0.3">
      <c r="W282" s="48"/>
      <c r="X282" s="49"/>
      <c r="Y282" s="50" t="s">
        <v>114</v>
      </c>
      <c r="Z282" s="51" t="s">
        <v>115</v>
      </c>
      <c r="AA282" s="50" t="s">
        <v>116</v>
      </c>
      <c r="AB282" s="50" t="s">
        <v>116</v>
      </c>
      <c r="AC282" s="50" t="s">
        <v>116</v>
      </c>
      <c r="AD282" s="50" t="s">
        <v>116</v>
      </c>
      <c r="AE282" s="50" t="s">
        <v>116</v>
      </c>
      <c r="AF282" s="50" t="s">
        <v>116</v>
      </c>
      <c r="AG282" s="50" t="s">
        <v>116</v>
      </c>
      <c r="AH282" s="50" t="s">
        <v>116</v>
      </c>
      <c r="AI282" s="48"/>
      <c r="AJ282" s="52" t="s">
        <v>117</v>
      </c>
      <c r="AK282" s="51" t="s">
        <v>116</v>
      </c>
      <c r="AL282" s="51" t="s">
        <v>116</v>
      </c>
      <c r="AM282" s="52" t="s">
        <v>116</v>
      </c>
      <c r="AN282" s="52" t="s">
        <v>116</v>
      </c>
    </row>
    <row r="283" spans="1:40" customFormat="1" ht="15" customHeight="1" x14ac:dyDescent="0.3">
      <c r="W283" s="43">
        <v>2004</v>
      </c>
      <c r="X283" s="44">
        <v>8.08130143893157</v>
      </c>
      <c r="Y283" s="296">
        <v>18.225000000000001</v>
      </c>
      <c r="Z283" s="46">
        <v>1.8075000000000001</v>
      </c>
      <c r="AA283" s="277">
        <v>0.32725000000000004</v>
      </c>
      <c r="AB283" s="277">
        <v>7.9000000000000001E-2</v>
      </c>
      <c r="AC283" s="277">
        <v>3.1575000000000002</v>
      </c>
      <c r="AD283" s="277">
        <v>2.1499999999999998E-2</v>
      </c>
      <c r="AE283" s="277">
        <v>8.9049999999999994</v>
      </c>
      <c r="AF283" s="277">
        <v>5.8075000000000001</v>
      </c>
      <c r="AG283" s="296">
        <v>12.0525</v>
      </c>
      <c r="AH283" s="277">
        <v>6.9074999999999998</v>
      </c>
      <c r="AI283" s="53"/>
      <c r="AJ283" s="47" t="s">
        <v>9</v>
      </c>
      <c r="AK283" s="46">
        <v>1.3500000000000002E-2</v>
      </c>
      <c r="AL283" s="46">
        <v>7.2000000000000008E-2</v>
      </c>
      <c r="AM283" s="47" t="s">
        <v>9</v>
      </c>
      <c r="AN283" s="47" t="s">
        <v>9</v>
      </c>
    </row>
    <row r="284" spans="1:40" customFormat="1" ht="15" customHeight="1" x14ac:dyDescent="0.3">
      <c r="W284" s="43">
        <v>2005</v>
      </c>
      <c r="X284" s="44">
        <v>7.9565209695510584</v>
      </c>
      <c r="Y284" s="296">
        <v>18.14</v>
      </c>
      <c r="Z284" s="46">
        <v>1.7224999999999999</v>
      </c>
      <c r="AA284" s="277">
        <v>1.1135000000000002</v>
      </c>
      <c r="AB284" s="277">
        <v>0.57950000000000002</v>
      </c>
      <c r="AC284" s="277">
        <v>3.7647500000000003</v>
      </c>
      <c r="AD284" s="277">
        <v>0.69433333333333336</v>
      </c>
      <c r="AE284" s="277">
        <v>8.1750000000000007</v>
      </c>
      <c r="AF284" s="277">
        <v>4.8925000000000001</v>
      </c>
      <c r="AG284" s="296">
        <v>14.324999999999999</v>
      </c>
      <c r="AH284" s="277">
        <v>7.8375000000000004</v>
      </c>
      <c r="AI284" s="53"/>
      <c r="AJ284" s="47" t="s">
        <v>9</v>
      </c>
      <c r="AK284" s="46">
        <v>5.0000000000000001E-3</v>
      </c>
      <c r="AL284" s="46">
        <v>0.29525000000000001</v>
      </c>
      <c r="AM284" s="47" t="s">
        <v>9</v>
      </c>
      <c r="AN284" s="47" t="s">
        <v>9</v>
      </c>
    </row>
    <row r="285" spans="1:40" customFormat="1" ht="15" customHeight="1" x14ac:dyDescent="0.3">
      <c r="A285" s="301" t="s">
        <v>369</v>
      </c>
      <c r="W285" s="43">
        <v>2006</v>
      </c>
      <c r="X285" s="44">
        <v>7.7153457891395343</v>
      </c>
      <c r="Y285" s="296">
        <v>17.34</v>
      </c>
      <c r="Z285" s="46">
        <v>1.7575000000000001</v>
      </c>
      <c r="AA285" s="277">
        <v>0.42549999999999999</v>
      </c>
      <c r="AB285" s="277">
        <v>0.1925</v>
      </c>
      <c r="AC285" s="277">
        <v>2.4039999999999999</v>
      </c>
      <c r="AD285" s="277">
        <v>0.21625</v>
      </c>
      <c r="AE285" s="277">
        <v>8.0749999999999993</v>
      </c>
      <c r="AF285" s="277">
        <v>5.0750000000000002</v>
      </c>
      <c r="AG285" s="296">
        <v>15.125</v>
      </c>
      <c r="AH285" s="277">
        <v>7.3</v>
      </c>
      <c r="AI285" s="53"/>
      <c r="AJ285" s="47">
        <v>2.2250000000000001</v>
      </c>
      <c r="AK285" s="46">
        <v>3.7499999999999999E-3</v>
      </c>
      <c r="AL285" s="46">
        <v>1.2E-2</v>
      </c>
      <c r="AM285" s="47" t="s">
        <v>9</v>
      </c>
      <c r="AN285" s="47" t="s">
        <v>9</v>
      </c>
    </row>
    <row r="286" spans="1:40" customFormat="1" ht="15" customHeight="1" x14ac:dyDescent="0.3">
      <c r="W286" s="43">
        <v>2007</v>
      </c>
      <c r="X286" s="44">
        <v>7.7643904479523593</v>
      </c>
      <c r="Y286" s="296">
        <v>17.567499999999999</v>
      </c>
      <c r="Z286" s="46">
        <v>1.7075</v>
      </c>
      <c r="AA286" s="277">
        <v>0.52300000000000002</v>
      </c>
      <c r="AB286" s="277">
        <v>0.1</v>
      </c>
      <c r="AC286" s="277">
        <v>3.3650000000000002</v>
      </c>
      <c r="AD286" s="277">
        <v>0.26024999999999998</v>
      </c>
      <c r="AE286" s="277">
        <v>7.2750000000000004</v>
      </c>
      <c r="AF286" s="277">
        <v>6.2875000000000005</v>
      </c>
      <c r="AG286" s="296">
        <v>12.100000000000001</v>
      </c>
      <c r="AH286" s="277">
        <v>9.0250000000000004</v>
      </c>
      <c r="AI286" s="53"/>
      <c r="AJ286" s="47" t="s">
        <v>9</v>
      </c>
      <c r="AK286" s="46">
        <v>2E-3</v>
      </c>
      <c r="AL286" s="46">
        <v>1.2999999999999999E-2</v>
      </c>
      <c r="AM286" s="47" t="s">
        <v>9</v>
      </c>
      <c r="AN286" s="47" t="s">
        <v>9</v>
      </c>
    </row>
    <row r="287" spans="1:40" customFormat="1" ht="15" customHeight="1" x14ac:dyDescent="0.3">
      <c r="W287" s="43">
        <v>2008</v>
      </c>
      <c r="X287" s="44">
        <v>7.4795664194868303</v>
      </c>
      <c r="Y287" s="296">
        <v>17.953333333333333</v>
      </c>
      <c r="Z287" s="46">
        <v>1.6266666666666667</v>
      </c>
      <c r="AA287" s="277">
        <v>0.7596666666666666</v>
      </c>
      <c r="AB287" s="277">
        <v>5.2299999999999995</v>
      </c>
      <c r="AC287" s="277">
        <v>3.6999999999999997</v>
      </c>
      <c r="AD287" s="277">
        <v>2.466666666666667E-2</v>
      </c>
      <c r="AE287" s="277">
        <v>7.3299999999999992</v>
      </c>
      <c r="AF287" s="277">
        <v>4.916666666666667</v>
      </c>
      <c r="AG287" s="296">
        <v>12.646666666666667</v>
      </c>
      <c r="AH287" s="277">
        <v>7.9699999999999989</v>
      </c>
      <c r="AI287" s="53"/>
      <c r="AJ287" s="47" t="s">
        <v>9</v>
      </c>
      <c r="AK287" s="46">
        <v>1.2999999999999999E-2</v>
      </c>
      <c r="AL287" s="46" t="s">
        <v>9</v>
      </c>
      <c r="AM287" s="47" t="s">
        <v>9</v>
      </c>
      <c r="AN287" s="47" t="s">
        <v>9</v>
      </c>
    </row>
    <row r="288" spans="1:40" customFormat="1" ht="15" customHeight="1" x14ac:dyDescent="0.3">
      <c r="W288" s="43">
        <v>2009</v>
      </c>
      <c r="X288" s="44">
        <v>7.6801968695616507</v>
      </c>
      <c r="Y288" s="296">
        <v>18.702500000000001</v>
      </c>
      <c r="Z288" s="46">
        <v>1.8125</v>
      </c>
      <c r="AA288" s="277">
        <v>0.65775000000000006</v>
      </c>
      <c r="AB288" s="277">
        <v>5.7200000000000006</v>
      </c>
      <c r="AC288" s="277">
        <v>3.7774999999999999</v>
      </c>
      <c r="AD288" s="277">
        <v>1.0175000000000001</v>
      </c>
      <c r="AE288" s="277">
        <v>8.6049999999999986</v>
      </c>
      <c r="AF288" s="277">
        <v>4.3475000000000001</v>
      </c>
      <c r="AG288" s="296">
        <v>14.1</v>
      </c>
      <c r="AH288" s="277">
        <v>7.3150000000000004</v>
      </c>
      <c r="AI288" s="43"/>
      <c r="AJ288" s="47">
        <v>1.7750000000000001</v>
      </c>
      <c r="AK288" s="46">
        <v>8.6500000000000007E-2</v>
      </c>
      <c r="AL288" s="46" t="s">
        <v>9</v>
      </c>
      <c r="AM288" s="47" t="s">
        <v>9</v>
      </c>
      <c r="AN288" s="47" t="s">
        <v>9</v>
      </c>
    </row>
    <row r="289" spans="1:40" customFormat="1" ht="15" customHeight="1" x14ac:dyDescent="0.3">
      <c r="W289" s="43">
        <v>2010</v>
      </c>
      <c r="X289" s="44">
        <v>8.251218371997453</v>
      </c>
      <c r="Y289" s="296">
        <v>18.349999999999998</v>
      </c>
      <c r="Z289" s="46">
        <v>1.8366666666666667</v>
      </c>
      <c r="AA289" s="277">
        <v>0.34266666666666667</v>
      </c>
      <c r="AB289" s="277">
        <v>3.3580000000000005</v>
      </c>
      <c r="AC289" s="277">
        <v>3.2833333333333337</v>
      </c>
      <c r="AD289" s="277" t="s">
        <v>142</v>
      </c>
      <c r="AE289" s="277">
        <v>8.7866666666666653</v>
      </c>
      <c r="AF289" s="277">
        <v>5.586666666666666</v>
      </c>
      <c r="AG289" s="296">
        <v>13.066666666666668</v>
      </c>
      <c r="AH289" s="277">
        <v>8.49</v>
      </c>
      <c r="AI289" s="43"/>
      <c r="AJ289" s="47" t="s">
        <v>9</v>
      </c>
      <c r="AK289" s="46">
        <v>5.9499999999999997E-2</v>
      </c>
      <c r="AL289" s="46" t="s">
        <v>9</v>
      </c>
      <c r="AM289" s="47" t="s">
        <v>9</v>
      </c>
      <c r="AN289" s="47" t="s">
        <v>9</v>
      </c>
    </row>
    <row r="290" spans="1:40" customFormat="1" ht="15" customHeight="1" x14ac:dyDescent="0.3">
      <c r="W290" s="43">
        <v>2011</v>
      </c>
      <c r="X290" s="44">
        <v>7.6660716253653121</v>
      </c>
      <c r="Y290" s="296">
        <v>20.462499999999999</v>
      </c>
      <c r="Z290" s="46">
        <v>1.7374999999999998</v>
      </c>
      <c r="AA290" s="277">
        <v>0.49199999999999999</v>
      </c>
      <c r="AB290" s="277">
        <v>2.0775000000000001</v>
      </c>
      <c r="AC290" s="277">
        <v>3.29</v>
      </c>
      <c r="AD290" s="277">
        <v>0.16700000000000001</v>
      </c>
      <c r="AE290" s="277">
        <v>7.9850000000000003</v>
      </c>
      <c r="AF290" s="277">
        <v>4.1399999999999997</v>
      </c>
      <c r="AG290" s="296">
        <v>14.899999999999999</v>
      </c>
      <c r="AH290" s="277">
        <v>7.5799999999999992</v>
      </c>
      <c r="AI290" s="43"/>
      <c r="AJ290" s="47" t="s">
        <v>9</v>
      </c>
      <c r="AK290" s="46">
        <v>8.5499999999999993E-2</v>
      </c>
      <c r="AL290" s="46" t="s">
        <v>9</v>
      </c>
      <c r="AM290" s="47" t="s">
        <v>9</v>
      </c>
      <c r="AN290" s="47" t="s">
        <v>9</v>
      </c>
    </row>
    <row r="291" spans="1:40" customFormat="1" ht="15" customHeight="1" x14ac:dyDescent="0.3">
      <c r="W291" s="43">
        <v>2012</v>
      </c>
      <c r="X291" s="44">
        <v>7.9526377158824433</v>
      </c>
      <c r="Y291" s="296">
        <v>17.5625</v>
      </c>
      <c r="Z291" s="46">
        <v>1.6825000000000001</v>
      </c>
      <c r="AA291" s="277">
        <v>1.5325</v>
      </c>
      <c r="AB291" s="277">
        <v>0.48275000000000001</v>
      </c>
      <c r="AC291" s="277">
        <v>3.4474999999999998</v>
      </c>
      <c r="AD291" s="277">
        <v>5.7500000000000002E-2</v>
      </c>
      <c r="AE291" s="277">
        <v>8.19</v>
      </c>
      <c r="AF291" s="277">
        <v>4.4275000000000002</v>
      </c>
      <c r="AG291" s="296">
        <v>14.147500000000001</v>
      </c>
      <c r="AH291" s="277">
        <v>7.5849999999999991</v>
      </c>
      <c r="AI291" s="43"/>
      <c r="AJ291" s="47" t="s">
        <v>136</v>
      </c>
      <c r="AK291" s="46" t="s">
        <v>177</v>
      </c>
      <c r="AL291" s="46" t="s">
        <v>136</v>
      </c>
      <c r="AM291" s="47" t="s">
        <v>136</v>
      </c>
      <c r="AN291" s="47" t="s">
        <v>136</v>
      </c>
    </row>
    <row r="292" spans="1:40" customFormat="1" ht="15" customHeight="1" x14ac:dyDescent="0.3">
      <c r="W292" s="43">
        <v>2013</v>
      </c>
      <c r="X292" s="44">
        <v>7.2883713422258616</v>
      </c>
      <c r="Y292" s="296">
        <v>17.705000000000002</v>
      </c>
      <c r="Z292" s="46">
        <v>1.7250000000000001</v>
      </c>
      <c r="AA292" s="277">
        <v>0.56474999999999997</v>
      </c>
      <c r="AB292" s="277">
        <v>0.16175</v>
      </c>
      <c r="AC292" s="277">
        <v>3.1924999999999999</v>
      </c>
      <c r="AD292" s="277">
        <v>9.8250000000000004E-2</v>
      </c>
      <c r="AE292" s="277">
        <v>8.1675000000000004</v>
      </c>
      <c r="AF292" s="277">
        <v>4.2350000000000003</v>
      </c>
      <c r="AG292" s="296">
        <v>15.549999999999999</v>
      </c>
      <c r="AH292" s="277">
        <v>7.89</v>
      </c>
      <c r="AI292" s="43"/>
      <c r="AJ292" s="47" t="s">
        <v>136</v>
      </c>
      <c r="AK292" s="46">
        <v>3.7499999999999999E-3</v>
      </c>
      <c r="AL292" s="46" t="s">
        <v>142</v>
      </c>
      <c r="AM292" s="47" t="s">
        <v>136</v>
      </c>
      <c r="AN292" s="47" t="s">
        <v>136</v>
      </c>
    </row>
    <row r="293" spans="1:40" customFormat="1" ht="15" customHeight="1" x14ac:dyDescent="0.3">
      <c r="W293" s="43">
        <v>2014</v>
      </c>
      <c r="X293" s="44">
        <v>7.6395144751269912</v>
      </c>
      <c r="Y293" s="296">
        <v>20.5075</v>
      </c>
      <c r="Z293" s="46">
        <v>2.145</v>
      </c>
      <c r="AA293" s="277">
        <v>0.21675</v>
      </c>
      <c r="AB293" s="277">
        <v>0.14150000000000001</v>
      </c>
      <c r="AC293" s="277">
        <v>2.5380000000000003</v>
      </c>
      <c r="AD293" s="277">
        <v>3.925E-2</v>
      </c>
      <c r="AE293" s="277">
        <v>7.0009999999999994</v>
      </c>
      <c r="AF293" s="277">
        <v>3.6950000000000003</v>
      </c>
      <c r="AG293" s="296">
        <v>19.13025</v>
      </c>
      <c r="AH293" s="277">
        <v>9.0875000000000004</v>
      </c>
      <c r="AI293" s="43"/>
      <c r="AJ293" s="47" t="s">
        <v>9</v>
      </c>
      <c r="AK293" s="46" t="s">
        <v>9</v>
      </c>
      <c r="AL293" s="46" t="s">
        <v>142</v>
      </c>
      <c r="AM293" s="47" t="s">
        <v>9</v>
      </c>
      <c r="AN293" s="47" t="s">
        <v>9</v>
      </c>
    </row>
    <row r="294" spans="1:40" customFormat="1" ht="15" customHeight="1" x14ac:dyDescent="0.3">
      <c r="W294" s="43">
        <v>2015</v>
      </c>
      <c r="X294" s="44"/>
      <c r="Y294" s="296"/>
      <c r="Z294" s="46"/>
      <c r="AA294" s="277"/>
      <c r="AB294" s="277"/>
      <c r="AC294" s="277"/>
      <c r="AD294" s="277"/>
      <c r="AE294" s="277"/>
      <c r="AF294" s="277"/>
      <c r="AG294" s="296"/>
      <c r="AH294" s="277"/>
      <c r="AI294" s="43"/>
      <c r="AJ294" s="47" t="s">
        <v>9</v>
      </c>
      <c r="AK294" s="46" t="s">
        <v>9</v>
      </c>
      <c r="AL294" s="46" t="s">
        <v>9</v>
      </c>
      <c r="AM294" s="47" t="s">
        <v>9</v>
      </c>
      <c r="AN294" s="47" t="s">
        <v>9</v>
      </c>
    </row>
    <row r="295" spans="1:40" customFormat="1" ht="15" customHeight="1" thickBot="1" x14ac:dyDescent="0.35">
      <c r="W295" s="54">
        <v>2016</v>
      </c>
      <c r="X295" s="55">
        <v>7.1766861538051536</v>
      </c>
      <c r="Y295" s="299">
        <v>18.740000000000002</v>
      </c>
      <c r="Z295" s="57">
        <v>1.7443519489464312</v>
      </c>
      <c r="AA295" s="278">
        <v>0.83774999999999999</v>
      </c>
      <c r="AB295" s="278">
        <v>0.31824999999999992</v>
      </c>
      <c r="AC295" s="278">
        <v>3.4782500000000001</v>
      </c>
      <c r="AD295" s="278">
        <v>0.3175</v>
      </c>
      <c r="AE295" s="278">
        <v>8.5832499999999996</v>
      </c>
      <c r="AF295" s="278">
        <v>4.4072500000000003</v>
      </c>
      <c r="AG295" s="299">
        <v>15.76925</v>
      </c>
      <c r="AH295" s="278">
        <v>8.2882500000000014</v>
      </c>
      <c r="AI295" s="54"/>
      <c r="AJ295" s="58" t="s">
        <v>9</v>
      </c>
      <c r="AK295" s="57">
        <v>0.1095</v>
      </c>
      <c r="AL295" s="57" t="s">
        <v>142</v>
      </c>
      <c r="AM295" s="58" t="s">
        <v>9</v>
      </c>
      <c r="AN295" s="58" t="s">
        <v>9</v>
      </c>
    </row>
    <row r="296" spans="1:40" customFormat="1" ht="15" customHeight="1" x14ac:dyDescent="0.3">
      <c r="W296" s="19"/>
      <c r="X296" s="59"/>
      <c r="Y296" s="59"/>
      <c r="Z296" s="60"/>
      <c r="AA296" s="59"/>
      <c r="AB296" s="59"/>
      <c r="AC296" s="35"/>
      <c r="AD296" s="35"/>
      <c r="AE296" s="35"/>
      <c r="AF296" s="35"/>
      <c r="AG296" s="35"/>
      <c r="AH296" s="35"/>
      <c r="AI296" s="37"/>
      <c r="AJ296" s="39"/>
      <c r="AK296" s="38"/>
      <c r="AL296" s="38"/>
      <c r="AM296" s="39"/>
      <c r="AN296" s="39"/>
    </row>
    <row r="297" spans="1:40" customFormat="1" ht="15" customHeight="1" thickBot="1" x14ac:dyDescent="0.35">
      <c r="W297" s="40" t="s">
        <v>385</v>
      </c>
      <c r="X297" s="34"/>
      <c r="Y297" s="35"/>
      <c r="Z297" s="36"/>
      <c r="AA297" s="35"/>
      <c r="AB297" s="35"/>
      <c r="AC297" s="35"/>
      <c r="AD297" s="35"/>
      <c r="AE297" s="35"/>
      <c r="AF297" s="35"/>
      <c r="AG297" s="35"/>
      <c r="AH297" s="35"/>
      <c r="AI297" s="37"/>
      <c r="AJ297" s="39"/>
      <c r="AK297" s="38"/>
      <c r="AL297" s="38"/>
      <c r="AM297" s="39"/>
      <c r="AN297" s="39"/>
    </row>
    <row r="298" spans="1:40" customFormat="1" ht="15" customHeight="1" x14ac:dyDescent="0.3">
      <c r="W298" s="41"/>
      <c r="X298" s="982" t="s">
        <v>16</v>
      </c>
      <c r="Y298" s="982"/>
      <c r="Z298" s="982"/>
      <c r="AA298" s="982"/>
      <c r="AB298" s="982"/>
      <c r="AC298" s="982"/>
      <c r="AD298" s="982"/>
      <c r="AE298" s="982"/>
      <c r="AF298" s="982"/>
      <c r="AG298" s="982"/>
      <c r="AH298" s="982"/>
      <c r="AI298" s="42"/>
      <c r="AJ298" s="982" t="s">
        <v>70</v>
      </c>
      <c r="AK298" s="982"/>
      <c r="AL298" s="982"/>
      <c r="AM298" s="982"/>
      <c r="AN298" s="982"/>
    </row>
    <row r="299" spans="1:40" customFormat="1" ht="15" customHeight="1" x14ac:dyDescent="0.45">
      <c r="W299" s="43"/>
      <c r="X299" s="44" t="s">
        <v>94</v>
      </c>
      <c r="Y299" s="45" t="s">
        <v>95</v>
      </c>
      <c r="Z299" s="46" t="s">
        <v>96</v>
      </c>
      <c r="AA299" s="45" t="s">
        <v>120</v>
      </c>
      <c r="AB299" s="45" t="s">
        <v>121</v>
      </c>
      <c r="AC299" s="45" t="s">
        <v>122</v>
      </c>
      <c r="AD299" s="45" t="s">
        <v>123</v>
      </c>
      <c r="AE299" s="45" t="s">
        <v>124</v>
      </c>
      <c r="AF299" s="45" t="s">
        <v>125</v>
      </c>
      <c r="AG299" s="45" t="s">
        <v>126</v>
      </c>
      <c r="AH299" s="45" t="s">
        <v>127</v>
      </c>
      <c r="AI299" s="43"/>
      <c r="AJ299" s="47" t="s">
        <v>25</v>
      </c>
      <c r="AK299" s="46" t="s">
        <v>128</v>
      </c>
      <c r="AL299" s="46" t="s">
        <v>129</v>
      </c>
      <c r="AM299" s="47" t="s">
        <v>90</v>
      </c>
      <c r="AN299" s="47" t="s">
        <v>26</v>
      </c>
    </row>
    <row r="300" spans="1:40" customFormat="1" ht="15" customHeight="1" x14ac:dyDescent="0.3">
      <c r="W300" s="48"/>
      <c r="X300" s="49"/>
      <c r="Y300" s="50" t="s">
        <v>114</v>
      </c>
      <c r="Z300" s="51" t="s">
        <v>115</v>
      </c>
      <c r="AA300" s="50" t="s">
        <v>116</v>
      </c>
      <c r="AB300" s="50" t="s">
        <v>116</v>
      </c>
      <c r="AC300" s="50" t="s">
        <v>116</v>
      </c>
      <c r="AD300" s="50" t="s">
        <v>116</v>
      </c>
      <c r="AE300" s="50" t="s">
        <v>116</v>
      </c>
      <c r="AF300" s="50" t="s">
        <v>116</v>
      </c>
      <c r="AG300" s="50" t="s">
        <v>116</v>
      </c>
      <c r="AH300" s="50" t="s">
        <v>116</v>
      </c>
      <c r="AI300" s="48"/>
      <c r="AJ300" s="52" t="s">
        <v>117</v>
      </c>
      <c r="AK300" s="51" t="s">
        <v>116</v>
      </c>
      <c r="AL300" s="51" t="s">
        <v>116</v>
      </c>
      <c r="AM300" s="52" t="s">
        <v>116</v>
      </c>
      <c r="AN300" s="52" t="s">
        <v>116</v>
      </c>
    </row>
    <row r="301" spans="1:40" customFormat="1" ht="15" customHeight="1" x14ac:dyDescent="0.3">
      <c r="W301" s="43">
        <v>2005</v>
      </c>
      <c r="X301" s="44">
        <v>5.82</v>
      </c>
      <c r="Y301" s="277">
        <v>0.442</v>
      </c>
      <c r="Z301" s="46">
        <v>0.02</v>
      </c>
      <c r="AA301" s="277">
        <v>0.14799999999999999</v>
      </c>
      <c r="AB301" s="277">
        <v>0.112</v>
      </c>
      <c r="AC301" s="277">
        <v>6.2E-2</v>
      </c>
      <c r="AD301" s="277" t="s">
        <v>9</v>
      </c>
      <c r="AE301" s="277">
        <v>0.219</v>
      </c>
      <c r="AF301" s="277">
        <v>0.152</v>
      </c>
      <c r="AG301" s="277">
        <v>0.154</v>
      </c>
      <c r="AH301" s="277">
        <v>4.2999999999999997E-2</v>
      </c>
      <c r="AI301" s="53"/>
      <c r="AJ301" s="47" t="s">
        <v>9</v>
      </c>
      <c r="AK301" s="46" t="s">
        <v>9</v>
      </c>
      <c r="AL301" s="46">
        <v>0.1</v>
      </c>
      <c r="AM301" s="47" t="s">
        <v>9</v>
      </c>
      <c r="AN301" s="47" t="s">
        <v>9</v>
      </c>
    </row>
    <row r="302" spans="1:40" customFormat="1" ht="15" customHeight="1" x14ac:dyDescent="0.3">
      <c r="A302" s="301"/>
      <c r="W302" s="43">
        <v>2007</v>
      </c>
      <c r="X302" s="44">
        <v>5.4888875096769141</v>
      </c>
      <c r="Y302" s="277">
        <v>0.53225</v>
      </c>
      <c r="Z302" s="46">
        <v>3.0750000000000003E-2</v>
      </c>
      <c r="AA302" s="277">
        <v>0.46</v>
      </c>
      <c r="AB302" s="277">
        <v>0.11966666666666666</v>
      </c>
      <c r="AC302" s="277">
        <v>0.2456666666666667</v>
      </c>
      <c r="AD302" s="277">
        <v>2.2749999999999999E-2</v>
      </c>
      <c r="AE302" s="277">
        <v>0.3705</v>
      </c>
      <c r="AF302" s="277">
        <v>0.13175000000000001</v>
      </c>
      <c r="AG302" s="277">
        <v>0.40200000000000002</v>
      </c>
      <c r="AH302" s="277">
        <v>0.10299999999999998</v>
      </c>
      <c r="AI302" s="53"/>
      <c r="AJ302" s="47" t="s">
        <v>9</v>
      </c>
      <c r="AK302" s="46" t="s">
        <v>142</v>
      </c>
      <c r="AL302" s="46" t="s">
        <v>142</v>
      </c>
      <c r="AM302" s="47" t="s">
        <v>9</v>
      </c>
      <c r="AN302" s="47" t="s">
        <v>9</v>
      </c>
    </row>
    <row r="303" spans="1:40" customFormat="1" ht="15" customHeight="1" x14ac:dyDescent="0.3">
      <c r="A303" s="301" t="s">
        <v>370</v>
      </c>
      <c r="W303" s="43">
        <v>2008</v>
      </c>
      <c r="X303" s="44">
        <v>5.7385164763665211</v>
      </c>
      <c r="Y303" s="277">
        <v>0.38230000000000003</v>
      </c>
      <c r="Z303" s="46">
        <v>8.1000000000000003E-2</v>
      </c>
      <c r="AA303" s="277">
        <v>0.2732</v>
      </c>
      <c r="AB303" s="277">
        <v>0.12230000000000001</v>
      </c>
      <c r="AC303" s="277">
        <v>0.16513333333333333</v>
      </c>
      <c r="AD303" s="277">
        <v>9.8333333333333328E-2</v>
      </c>
      <c r="AE303" s="277">
        <v>0.19000000000000003</v>
      </c>
      <c r="AF303" s="277">
        <v>6.5000000000000002E-2</v>
      </c>
      <c r="AG303" s="277">
        <v>0.26366666666666666</v>
      </c>
      <c r="AH303" s="277">
        <v>0.15416666666666667</v>
      </c>
      <c r="AI303" s="53"/>
      <c r="AJ303" s="47" t="s">
        <v>9</v>
      </c>
      <c r="AK303" s="46">
        <v>1E-3</v>
      </c>
      <c r="AL303" s="46" t="s">
        <v>9</v>
      </c>
      <c r="AM303" s="47" t="s">
        <v>9</v>
      </c>
      <c r="AN303" s="47" t="s">
        <v>9</v>
      </c>
    </row>
    <row r="304" spans="1:40" customFormat="1" ht="15" customHeight="1" x14ac:dyDescent="0.3">
      <c r="W304" s="43">
        <v>2009</v>
      </c>
      <c r="X304" s="44">
        <v>5.7198891844519393</v>
      </c>
      <c r="Y304" s="296">
        <v>30.331599999999998</v>
      </c>
      <c r="Z304" s="46">
        <v>0.27500000000000002</v>
      </c>
      <c r="AA304" s="296"/>
      <c r="AB304" s="296"/>
      <c r="AC304" s="277">
        <v>9.2725500000000007</v>
      </c>
      <c r="AD304" s="277">
        <v>0.127</v>
      </c>
      <c r="AE304" s="277">
        <v>6.5440000000000005</v>
      </c>
      <c r="AF304" s="277">
        <v>0.33099999999999996</v>
      </c>
      <c r="AG304" s="296">
        <v>32.584000000000003</v>
      </c>
      <c r="AH304" s="277">
        <v>2.8439999999999999</v>
      </c>
      <c r="AI304" s="43"/>
      <c r="AJ304" s="47" t="s">
        <v>9</v>
      </c>
      <c r="AK304" s="46" t="s">
        <v>9</v>
      </c>
      <c r="AL304" s="46" t="s">
        <v>9</v>
      </c>
      <c r="AM304" s="47" t="s">
        <v>9</v>
      </c>
      <c r="AN304" s="47" t="s">
        <v>9</v>
      </c>
    </row>
    <row r="305" spans="23:40" customFormat="1" ht="15" customHeight="1" x14ac:dyDescent="0.3">
      <c r="W305" s="43">
        <v>2010</v>
      </c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3"/>
      <c r="AJ305" s="47" t="s">
        <v>9</v>
      </c>
      <c r="AK305" s="46" t="s">
        <v>9</v>
      </c>
      <c r="AL305" s="46" t="s">
        <v>9</v>
      </c>
      <c r="AM305" s="47" t="s">
        <v>9</v>
      </c>
      <c r="AN305" s="47" t="s">
        <v>9</v>
      </c>
    </row>
    <row r="306" spans="23:40" customFormat="1" ht="15" customHeight="1" x14ac:dyDescent="0.3">
      <c r="W306" s="43">
        <v>2011</v>
      </c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3"/>
      <c r="AJ306" s="47" t="s">
        <v>9</v>
      </c>
      <c r="AK306" s="46" t="s">
        <v>9</v>
      </c>
      <c r="AL306" s="46" t="s">
        <v>9</v>
      </c>
      <c r="AM306" s="47" t="s">
        <v>9</v>
      </c>
      <c r="AN306" s="47" t="s">
        <v>9</v>
      </c>
    </row>
    <row r="307" spans="23:40" customFormat="1" ht="15" customHeight="1" x14ac:dyDescent="0.3">
      <c r="W307" s="43">
        <v>2012</v>
      </c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3"/>
      <c r="AJ307" s="47" t="s">
        <v>9</v>
      </c>
      <c r="AK307" s="46" t="s">
        <v>9</v>
      </c>
      <c r="AL307" s="46" t="s">
        <v>9</v>
      </c>
      <c r="AM307" s="47" t="s">
        <v>9</v>
      </c>
      <c r="AN307" s="47" t="s">
        <v>9</v>
      </c>
    </row>
    <row r="308" spans="23:40" customFormat="1" ht="15" customHeight="1" x14ac:dyDescent="0.3">
      <c r="W308" s="43">
        <v>2013</v>
      </c>
      <c r="X308" s="44">
        <v>5.7450343496376552</v>
      </c>
      <c r="Y308" s="277">
        <v>0.52249999999999996</v>
      </c>
      <c r="Z308" s="46">
        <v>0.06</v>
      </c>
      <c r="AA308" s="277" t="s">
        <v>142</v>
      </c>
      <c r="AB308" s="277" t="s">
        <v>142</v>
      </c>
      <c r="AC308" s="277">
        <v>0.38894999999999996</v>
      </c>
      <c r="AD308" s="277" t="s">
        <v>142</v>
      </c>
      <c r="AE308" s="277">
        <v>0.55807499999999999</v>
      </c>
      <c r="AF308" s="277">
        <v>0.13245000000000001</v>
      </c>
      <c r="AG308" s="277">
        <v>0.4869</v>
      </c>
      <c r="AH308" s="277">
        <v>0.10754999999999998</v>
      </c>
      <c r="AI308" s="43"/>
      <c r="AJ308" s="47" t="s">
        <v>9</v>
      </c>
      <c r="AK308" s="46" t="s">
        <v>9</v>
      </c>
      <c r="AL308" s="46" t="s">
        <v>9</v>
      </c>
      <c r="AM308" s="47" t="s">
        <v>9</v>
      </c>
      <c r="AN308" s="47" t="s">
        <v>9</v>
      </c>
    </row>
    <row r="309" spans="23:40" customFormat="1" ht="15" customHeight="1" x14ac:dyDescent="0.3">
      <c r="W309" s="43">
        <v>2014</v>
      </c>
      <c r="X309" s="44">
        <v>5.6934948461508936</v>
      </c>
      <c r="Y309" s="277">
        <v>0.52049999999999996</v>
      </c>
      <c r="Z309" s="46">
        <v>2.2499999999999999E-2</v>
      </c>
      <c r="AA309" s="277">
        <v>0.11199999999999999</v>
      </c>
      <c r="AB309" s="277" t="s">
        <v>142</v>
      </c>
      <c r="AC309" s="277">
        <v>0.20149999999999998</v>
      </c>
      <c r="AD309" s="277">
        <v>0.20849999999999999</v>
      </c>
      <c r="AE309" s="277">
        <v>0.46092500000000003</v>
      </c>
      <c r="AF309" s="277">
        <v>0.34602500000000003</v>
      </c>
      <c r="AG309" s="277">
        <v>0.59242499999999998</v>
      </c>
      <c r="AH309" s="277">
        <v>0.12495000000000001</v>
      </c>
      <c r="AI309" s="43"/>
      <c r="AJ309" s="47" t="s">
        <v>9</v>
      </c>
      <c r="AK309" s="46" t="s">
        <v>9</v>
      </c>
      <c r="AL309" s="46" t="s">
        <v>9</v>
      </c>
      <c r="AM309" s="47" t="s">
        <v>9</v>
      </c>
      <c r="AN309" s="47" t="s">
        <v>9</v>
      </c>
    </row>
    <row r="310" spans="23:40" customFormat="1" ht="15" customHeight="1" x14ac:dyDescent="0.3">
      <c r="W310" s="43">
        <v>2015</v>
      </c>
      <c r="X310" s="44">
        <v>5.8635890436652973</v>
      </c>
      <c r="Y310" s="277">
        <v>0.4995</v>
      </c>
      <c r="Z310" s="46">
        <v>3.125E-2</v>
      </c>
      <c r="AA310" s="277">
        <v>0.21342500000000003</v>
      </c>
      <c r="AB310" s="277">
        <v>0.36132500000000001</v>
      </c>
      <c r="AC310" s="277">
        <v>0.22392499999999999</v>
      </c>
      <c r="AD310" s="277">
        <v>4.8625000000000002E-2</v>
      </c>
      <c r="AE310" s="277">
        <v>0.48270000000000002</v>
      </c>
      <c r="AF310" s="277">
        <v>0.14219999999999999</v>
      </c>
      <c r="AG310" s="277">
        <v>0.37</v>
      </c>
      <c r="AH310" s="277">
        <v>0.30995</v>
      </c>
      <c r="AI310" s="43"/>
      <c r="AJ310" s="47" t="s">
        <v>9</v>
      </c>
      <c r="AK310" s="46" t="s">
        <v>9</v>
      </c>
      <c r="AL310" s="46" t="s">
        <v>9</v>
      </c>
      <c r="AM310" s="47" t="s">
        <v>9</v>
      </c>
      <c r="AN310" s="47" t="s">
        <v>9</v>
      </c>
    </row>
    <row r="311" spans="23:40" customFormat="1" ht="15" customHeight="1" thickBot="1" x14ac:dyDescent="0.35">
      <c r="W311" s="54">
        <v>2016</v>
      </c>
      <c r="X311" s="55">
        <v>5.8080978752997634</v>
      </c>
      <c r="Y311" s="278">
        <v>0.51375000000000004</v>
      </c>
      <c r="Z311" s="57">
        <v>2.6249999999999999E-2</v>
      </c>
      <c r="AA311" s="278">
        <v>0.10792500000000001</v>
      </c>
      <c r="AB311" s="278">
        <v>1.975E-2</v>
      </c>
      <c r="AC311" s="278">
        <v>0.18232500000000001</v>
      </c>
      <c r="AD311" s="278">
        <v>0</v>
      </c>
      <c r="AE311" s="278">
        <v>0.464225</v>
      </c>
      <c r="AF311" s="278">
        <v>0.12014999999999999</v>
      </c>
      <c r="AG311" s="278">
        <v>0.25702499999999995</v>
      </c>
      <c r="AH311" s="278">
        <v>9.5774999999999999E-2</v>
      </c>
      <c r="AI311" s="54"/>
      <c r="AJ311" s="58" t="s">
        <v>9</v>
      </c>
      <c r="AK311" s="57" t="s">
        <v>9</v>
      </c>
      <c r="AL311" s="57" t="s">
        <v>9</v>
      </c>
      <c r="AM311" s="58" t="s">
        <v>9</v>
      </c>
      <c r="AN311" s="58" t="s">
        <v>9</v>
      </c>
    </row>
    <row r="312" spans="23:40" customFormat="1" ht="15" customHeight="1" x14ac:dyDescent="0.3">
      <c r="W312" s="33"/>
      <c r="X312" s="34"/>
      <c r="Y312" s="35"/>
      <c r="Z312" s="36"/>
      <c r="AA312" s="35"/>
      <c r="AB312" s="35"/>
      <c r="AC312" s="35"/>
      <c r="AD312" s="35"/>
      <c r="AE312" s="35"/>
      <c r="AF312" s="35"/>
      <c r="AG312" s="35"/>
      <c r="AH312" s="35"/>
      <c r="AI312" s="37"/>
      <c r="AJ312" s="39"/>
      <c r="AK312" s="38"/>
      <c r="AL312" s="38"/>
      <c r="AM312" s="39"/>
      <c r="AN312" s="39"/>
    </row>
    <row r="313" spans="23:40" customFormat="1" ht="15" customHeight="1" thickBot="1" x14ac:dyDescent="0.35">
      <c r="W313" s="40" t="s">
        <v>410</v>
      </c>
      <c r="X313" s="34"/>
      <c r="Y313" s="35"/>
      <c r="Z313" s="36"/>
      <c r="AA313" s="35"/>
      <c r="AB313" s="35"/>
      <c r="AC313" s="35"/>
      <c r="AD313" s="35"/>
      <c r="AE313" s="35"/>
      <c r="AF313" s="35"/>
      <c r="AG313" s="35"/>
      <c r="AH313" s="35"/>
      <c r="AI313" s="37"/>
      <c r="AJ313" s="39"/>
      <c r="AK313" s="38"/>
      <c r="AL313" s="38"/>
      <c r="AM313" s="39"/>
      <c r="AN313" s="39"/>
    </row>
    <row r="314" spans="23:40" customFormat="1" ht="15" customHeight="1" x14ac:dyDescent="0.3">
      <c r="W314" s="41"/>
      <c r="X314" s="982" t="s">
        <v>16</v>
      </c>
      <c r="Y314" s="982"/>
      <c r="Z314" s="982"/>
      <c r="AA314" s="982"/>
      <c r="AB314" s="982"/>
      <c r="AC314" s="982"/>
      <c r="AD314" s="982"/>
      <c r="AE314" s="982"/>
      <c r="AF314" s="982"/>
      <c r="AG314" s="982"/>
      <c r="AH314" s="982"/>
      <c r="AI314" s="42"/>
      <c r="AJ314" s="982" t="s">
        <v>70</v>
      </c>
      <c r="AK314" s="982"/>
      <c r="AL314" s="982"/>
      <c r="AM314" s="982"/>
      <c r="AN314" s="982"/>
    </row>
    <row r="315" spans="23:40" customFormat="1" ht="15" customHeight="1" x14ac:dyDescent="0.45">
      <c r="W315" s="43"/>
      <c r="X315" s="44" t="s">
        <v>94</v>
      </c>
      <c r="Y315" s="45" t="s">
        <v>95</v>
      </c>
      <c r="Z315" s="46" t="s">
        <v>96</v>
      </c>
      <c r="AA315" s="45" t="s">
        <v>120</v>
      </c>
      <c r="AB315" s="45" t="s">
        <v>121</v>
      </c>
      <c r="AC315" s="45" t="s">
        <v>122</v>
      </c>
      <c r="AD315" s="45" t="s">
        <v>123</v>
      </c>
      <c r="AE315" s="45" t="s">
        <v>124</v>
      </c>
      <c r="AF315" s="45" t="s">
        <v>125</v>
      </c>
      <c r="AG315" s="45" t="s">
        <v>126</v>
      </c>
      <c r="AH315" s="45" t="s">
        <v>127</v>
      </c>
      <c r="AI315" s="43"/>
      <c r="AJ315" s="47" t="s">
        <v>25</v>
      </c>
      <c r="AK315" s="46" t="s">
        <v>128</v>
      </c>
      <c r="AL315" s="46" t="s">
        <v>129</v>
      </c>
      <c r="AM315" s="47" t="s">
        <v>90</v>
      </c>
      <c r="AN315" s="47" t="s">
        <v>26</v>
      </c>
    </row>
    <row r="316" spans="23:40" customFormat="1" ht="15" customHeight="1" x14ac:dyDescent="0.3">
      <c r="W316" s="48"/>
      <c r="X316" s="49"/>
      <c r="Y316" s="50" t="s">
        <v>114</v>
      </c>
      <c r="Z316" s="51" t="s">
        <v>115</v>
      </c>
      <c r="AA316" s="50" t="s">
        <v>116</v>
      </c>
      <c r="AB316" s="50" t="s">
        <v>116</v>
      </c>
      <c r="AC316" s="50" t="s">
        <v>116</v>
      </c>
      <c r="AD316" s="50" t="s">
        <v>116</v>
      </c>
      <c r="AE316" s="50" t="s">
        <v>116</v>
      </c>
      <c r="AF316" s="50" t="s">
        <v>116</v>
      </c>
      <c r="AG316" s="50" t="s">
        <v>116</v>
      </c>
      <c r="AH316" s="50" t="s">
        <v>116</v>
      </c>
      <c r="AI316" s="48"/>
      <c r="AJ316" s="52" t="s">
        <v>117</v>
      </c>
      <c r="AK316" s="51" t="s">
        <v>116</v>
      </c>
      <c r="AL316" s="51" t="s">
        <v>116</v>
      </c>
      <c r="AM316" s="52" t="s">
        <v>116</v>
      </c>
      <c r="AN316" s="52" t="s">
        <v>116</v>
      </c>
    </row>
    <row r="317" spans="23:40" customFormat="1" ht="15" customHeight="1" x14ac:dyDescent="0.3">
      <c r="W317" s="43">
        <v>2004</v>
      </c>
      <c r="X317" s="44">
        <v>6.5516457597824074</v>
      </c>
      <c r="Y317" s="45">
        <v>3.92625</v>
      </c>
      <c r="Z317" s="46">
        <v>0.13500000000000001</v>
      </c>
      <c r="AA317" s="277">
        <v>7.1749999999999998</v>
      </c>
      <c r="AB317" s="277">
        <v>0.76375000000000004</v>
      </c>
      <c r="AC317" s="277">
        <v>0.22500000000000001</v>
      </c>
      <c r="AD317" s="277">
        <v>2.5000000000000001E-2</v>
      </c>
      <c r="AE317" s="277">
        <v>1.095</v>
      </c>
      <c r="AF317" s="277">
        <v>0.77375000000000005</v>
      </c>
      <c r="AG317" s="277">
        <v>3.23</v>
      </c>
      <c r="AH317" s="277">
        <v>0.9375</v>
      </c>
      <c r="AI317" s="53"/>
      <c r="AJ317" s="47">
        <v>2</v>
      </c>
      <c r="AK317" s="46">
        <v>7.8750000000000001E-3</v>
      </c>
      <c r="AL317" s="46">
        <v>2.1250000000000002E-3</v>
      </c>
      <c r="AM317" s="47" t="s">
        <v>9</v>
      </c>
      <c r="AN317" s="47" t="s">
        <v>9</v>
      </c>
    </row>
    <row r="318" spans="23:40" customFormat="1" ht="15" customHeight="1" x14ac:dyDescent="0.3">
      <c r="W318" s="43">
        <v>2005</v>
      </c>
      <c r="X318" s="44">
        <v>6.7988588210352843</v>
      </c>
      <c r="Y318" s="45">
        <v>4.0316666666666663</v>
      </c>
      <c r="Z318" s="46">
        <v>0.13500000000000001</v>
      </c>
      <c r="AA318" s="277">
        <v>7.8425000000000002</v>
      </c>
      <c r="AB318" s="277">
        <v>0.66125</v>
      </c>
      <c r="AC318" s="277">
        <v>0.2</v>
      </c>
      <c r="AD318" s="277">
        <v>3.4583333333333334E-2</v>
      </c>
      <c r="AE318" s="277">
        <v>0.95833333333333326</v>
      </c>
      <c r="AF318" s="277">
        <v>0.70708333333333329</v>
      </c>
      <c r="AG318" s="277">
        <v>3.293333333333333</v>
      </c>
      <c r="AH318" s="277">
        <v>1.04</v>
      </c>
      <c r="AI318" s="53"/>
      <c r="AJ318" s="47" t="s">
        <v>9</v>
      </c>
      <c r="AK318" s="46">
        <v>1.888888888888889E-3</v>
      </c>
      <c r="AL318" s="46">
        <v>5.2916666666666667E-3</v>
      </c>
      <c r="AM318" s="47" t="s">
        <v>9</v>
      </c>
      <c r="AN318" s="47">
        <v>0.8208333333333333</v>
      </c>
    </row>
    <row r="319" spans="23:40" customFormat="1" ht="15" customHeight="1" x14ac:dyDescent="0.3">
      <c r="W319" s="43">
        <v>2006</v>
      </c>
      <c r="X319" s="44">
        <v>6.7390468786774891</v>
      </c>
      <c r="Y319" s="45">
        <v>3.95</v>
      </c>
      <c r="Z319" s="46">
        <v>0.14000000000000001</v>
      </c>
      <c r="AA319" s="277">
        <v>7.4850000000000003</v>
      </c>
      <c r="AB319" s="277">
        <v>0.80500000000000005</v>
      </c>
      <c r="AC319" s="277">
        <v>0.2</v>
      </c>
      <c r="AD319" s="277">
        <v>4.4749999999999998E-2</v>
      </c>
      <c r="AE319" s="277">
        <v>1.0725</v>
      </c>
      <c r="AF319" s="277">
        <v>0.745</v>
      </c>
      <c r="AG319" s="277">
        <v>3.355</v>
      </c>
      <c r="AH319" s="277">
        <v>1.0225</v>
      </c>
      <c r="AI319" s="53"/>
      <c r="AJ319" s="47" t="s">
        <v>9</v>
      </c>
      <c r="AK319" s="46">
        <v>3.7499999999999999E-3</v>
      </c>
      <c r="AL319" s="46">
        <v>2E-3</v>
      </c>
      <c r="AM319" s="47">
        <v>1.53</v>
      </c>
      <c r="AN319" s="47">
        <v>1.05</v>
      </c>
    </row>
    <row r="320" spans="23:40" customFormat="1" ht="15" customHeight="1" x14ac:dyDescent="0.3">
      <c r="W320" s="43">
        <v>2007</v>
      </c>
      <c r="X320" s="44">
        <v>6.5867621554197919</v>
      </c>
      <c r="Y320" s="45">
        <v>4.2125000000000004</v>
      </c>
      <c r="Z320" s="46">
        <v>0.13491249999999999</v>
      </c>
      <c r="AA320" s="277">
        <v>8.9771249999999991</v>
      </c>
      <c r="AB320" s="277">
        <v>0.91125</v>
      </c>
      <c r="AC320" s="277">
        <v>0.18375</v>
      </c>
      <c r="AD320" s="277">
        <v>0.112875</v>
      </c>
      <c r="AE320" s="277">
        <v>1.055375</v>
      </c>
      <c r="AF320" s="277">
        <v>0.76446250000000004</v>
      </c>
      <c r="AG320" s="277">
        <v>3.9224999999999994</v>
      </c>
      <c r="AH320" s="277">
        <v>0.84625000000000006</v>
      </c>
      <c r="AI320" s="53"/>
      <c r="AJ320" s="47" t="s">
        <v>9</v>
      </c>
      <c r="AK320" s="46">
        <v>3.6250000000000002E-3</v>
      </c>
      <c r="AL320" s="46">
        <v>3.1250000000000002E-3</v>
      </c>
      <c r="AM320" s="47">
        <v>1.574125</v>
      </c>
      <c r="AN320" s="47">
        <v>1.0266250000000001</v>
      </c>
    </row>
    <row r="321" spans="1:40" customFormat="1" ht="15" customHeight="1" x14ac:dyDescent="0.3">
      <c r="A321" s="301" t="s">
        <v>371</v>
      </c>
      <c r="W321" s="43">
        <v>2008</v>
      </c>
      <c r="X321" s="44">
        <v>6.6787923563548226</v>
      </c>
      <c r="Y321" s="45">
        <v>4.8691666666666658</v>
      </c>
      <c r="Z321" s="46">
        <v>0.15500000000000003</v>
      </c>
      <c r="AA321" s="277">
        <v>9.7733333333333334</v>
      </c>
      <c r="AB321" s="277">
        <v>1.0283333333333333</v>
      </c>
      <c r="AC321" s="277">
        <v>0.12666666666666665</v>
      </c>
      <c r="AD321" s="277">
        <v>3.2500000000000001E-2</v>
      </c>
      <c r="AE321" s="277">
        <v>0.92541666666666678</v>
      </c>
      <c r="AF321" s="277">
        <v>0.59833333333333338</v>
      </c>
      <c r="AG321" s="277">
        <v>4.7816666666666663</v>
      </c>
      <c r="AH321" s="277">
        <v>1.05375</v>
      </c>
      <c r="AI321" s="53"/>
      <c r="AJ321" s="47" t="s">
        <v>9</v>
      </c>
      <c r="AK321" s="46">
        <v>6.8749999999999992E-3</v>
      </c>
      <c r="AL321" s="46">
        <v>2E-3</v>
      </c>
      <c r="AM321" s="47">
        <v>0.99</v>
      </c>
      <c r="AN321" s="47">
        <v>0.7583333333333333</v>
      </c>
    </row>
    <row r="322" spans="1:40" customFormat="1" ht="15" customHeight="1" x14ac:dyDescent="0.3">
      <c r="W322" s="43">
        <v>2009</v>
      </c>
      <c r="X322" s="44">
        <v>6.6626473862300708</v>
      </c>
      <c r="Y322" s="45">
        <v>4.8691666666666666</v>
      </c>
      <c r="Z322" s="46">
        <v>0.12824999999999998</v>
      </c>
      <c r="AA322" s="296">
        <v>11.690416666666668</v>
      </c>
      <c r="AB322" s="277">
        <v>0.85416666666666674</v>
      </c>
      <c r="AC322" s="277">
        <v>0.14208333333333334</v>
      </c>
      <c r="AD322" s="277">
        <v>1.8750000000000003E-2</v>
      </c>
      <c r="AE322" s="277">
        <v>0.99583333333333335</v>
      </c>
      <c r="AF322" s="277">
        <v>0.59541666666666659</v>
      </c>
      <c r="AG322" s="277">
        <v>4.9362500000000002</v>
      </c>
      <c r="AH322" s="277">
        <v>0.96708333333333341</v>
      </c>
      <c r="AI322" s="53"/>
      <c r="AJ322" s="47" t="s">
        <v>9</v>
      </c>
      <c r="AK322" s="46">
        <v>4.875E-3</v>
      </c>
      <c r="AL322" s="46">
        <v>1.6666666666666666E-3</v>
      </c>
      <c r="AM322" s="47" t="s">
        <v>9</v>
      </c>
      <c r="AN322" s="47">
        <v>0.59583333333333333</v>
      </c>
    </row>
    <row r="323" spans="1:40" customFormat="1" ht="15" customHeight="1" x14ac:dyDescent="0.3">
      <c r="W323" s="43">
        <v>2010</v>
      </c>
      <c r="X323" s="44">
        <v>6.8786895034790163</v>
      </c>
      <c r="Y323" s="45">
        <v>5.1349999999999998</v>
      </c>
      <c r="Z323" s="46">
        <v>0.12712499999999999</v>
      </c>
      <c r="AA323" s="296">
        <v>12.86875</v>
      </c>
      <c r="AB323" s="277">
        <v>0.79249999999999998</v>
      </c>
      <c r="AC323" s="277">
        <v>0.19833333333333333</v>
      </c>
      <c r="AD323" s="277">
        <v>2.6250000000000002E-2</v>
      </c>
      <c r="AE323" s="277">
        <v>0.99291666666666678</v>
      </c>
      <c r="AF323" s="277">
        <v>0.65791666666666671</v>
      </c>
      <c r="AG323" s="277">
        <v>5.1825000000000001</v>
      </c>
      <c r="AH323" s="277">
        <v>1.05</v>
      </c>
      <c r="AI323" s="53"/>
      <c r="AJ323" s="47" t="s">
        <v>9</v>
      </c>
      <c r="AK323" s="46">
        <v>7.3333333333333323E-3</v>
      </c>
      <c r="AL323" s="46">
        <v>1.7916666666666669E-3</v>
      </c>
      <c r="AM323" s="47" t="s">
        <v>9</v>
      </c>
      <c r="AN323" s="47">
        <v>1.0983333333333334</v>
      </c>
    </row>
    <row r="324" spans="1:40" customFormat="1" ht="15" customHeight="1" x14ac:dyDescent="0.3">
      <c r="W324" s="43">
        <v>2011</v>
      </c>
      <c r="X324" s="44">
        <v>6.8461228977487707</v>
      </c>
      <c r="Y324" s="45">
        <v>4.7924999999999995</v>
      </c>
      <c r="Z324" s="46">
        <v>0.13845833333333332</v>
      </c>
      <c r="AA324" s="296">
        <v>11.385833333333334</v>
      </c>
      <c r="AB324" s="277">
        <v>0.67291666666666672</v>
      </c>
      <c r="AC324" s="277">
        <v>0.15875</v>
      </c>
      <c r="AD324" s="277">
        <v>1.7499999999999998E-2</v>
      </c>
      <c r="AE324" s="277">
        <v>1.0158333333333334</v>
      </c>
      <c r="AF324" s="277">
        <v>0.67958333333333343</v>
      </c>
      <c r="AG324" s="277">
        <v>4.9691666666666663</v>
      </c>
      <c r="AH324" s="277">
        <v>0.82624999999999993</v>
      </c>
      <c r="AI324" s="53"/>
      <c r="AJ324" s="47" t="s">
        <v>9</v>
      </c>
      <c r="AK324" s="46">
        <v>4.1250000000000002E-3</v>
      </c>
      <c r="AL324" s="46">
        <v>2.7222222222222227E-3</v>
      </c>
      <c r="AM324" s="47" t="s">
        <v>9</v>
      </c>
      <c r="AN324" s="47">
        <v>0.88041666666666674</v>
      </c>
    </row>
    <row r="325" spans="1:40" customFormat="1" ht="15" customHeight="1" x14ac:dyDescent="0.3">
      <c r="W325" s="43">
        <v>2012</v>
      </c>
      <c r="X325" s="44">
        <v>6.6142856079211061</v>
      </c>
      <c r="Y325" s="45">
        <v>4.2116666666666669</v>
      </c>
      <c r="Z325" s="46">
        <v>0.13849999999999998</v>
      </c>
      <c r="AA325" s="277">
        <v>9.4933333333333323</v>
      </c>
      <c r="AB325" s="277">
        <v>0.37666666666666671</v>
      </c>
      <c r="AC325" s="277">
        <v>0.16666666666666669</v>
      </c>
      <c r="AD325" s="277">
        <v>8.4999999999999992E-2</v>
      </c>
      <c r="AE325" s="277">
        <v>0.95166666666666666</v>
      </c>
      <c r="AF325" s="277">
        <v>0.6316666666666666</v>
      </c>
      <c r="AG325" s="277">
        <v>4.4208333333333334</v>
      </c>
      <c r="AH325" s="277">
        <v>0.66583333333333339</v>
      </c>
      <c r="AI325" s="53"/>
      <c r="AJ325" s="47" t="s">
        <v>9</v>
      </c>
      <c r="AK325" s="46">
        <v>5.4166666666666669E-3</v>
      </c>
      <c r="AL325" s="46">
        <v>2.4166666666666668E-3</v>
      </c>
      <c r="AM325" s="47" t="s">
        <v>9</v>
      </c>
      <c r="AN325" s="47">
        <v>1.1766666666666667</v>
      </c>
    </row>
    <row r="326" spans="1:40" customFormat="1" ht="15" customHeight="1" x14ac:dyDescent="0.3">
      <c r="W326" s="43">
        <v>2013</v>
      </c>
      <c r="X326" s="44">
        <v>6.7631824596189851</v>
      </c>
      <c r="Y326" s="45">
        <v>4.6066666666666674</v>
      </c>
      <c r="Z326" s="46">
        <v>0.13416666666666666</v>
      </c>
      <c r="AA326" s="296">
        <v>11.135</v>
      </c>
      <c r="AB326" s="277">
        <v>0.57250000000000001</v>
      </c>
      <c r="AC326" s="277">
        <v>0.13166666666666668</v>
      </c>
      <c r="AD326" s="277">
        <v>1.7499999999999998E-2</v>
      </c>
      <c r="AE326" s="277">
        <v>1</v>
      </c>
      <c r="AF326" s="277">
        <v>0.65416666666666667</v>
      </c>
      <c r="AG326" s="277">
        <v>4.9241666666666664</v>
      </c>
      <c r="AH326" s="277">
        <v>0.8191666666666666</v>
      </c>
      <c r="AI326" s="53"/>
      <c r="AJ326" s="47">
        <v>1.875</v>
      </c>
      <c r="AK326" s="46">
        <v>8.1666666666666658E-3</v>
      </c>
      <c r="AL326" s="46">
        <v>1.9166666666666666E-3</v>
      </c>
      <c r="AM326" s="47" t="s">
        <v>9</v>
      </c>
      <c r="AN326" s="47">
        <v>0.97083333333333321</v>
      </c>
    </row>
    <row r="327" spans="1:40" customFormat="1" ht="15" customHeight="1" x14ac:dyDescent="0.3">
      <c r="W327" s="43">
        <v>2014</v>
      </c>
      <c r="X327" s="44">
        <v>6.6884388033044679</v>
      </c>
      <c r="Y327" s="45">
        <v>4.6566666666666663</v>
      </c>
      <c r="Z327" s="46">
        <v>0.142125</v>
      </c>
      <c r="AA327" s="296">
        <v>11.190416666666668</v>
      </c>
      <c r="AB327" s="277">
        <v>0.58416666666666672</v>
      </c>
      <c r="AC327" s="277">
        <v>0.18833333333333335</v>
      </c>
      <c r="AD327" s="277">
        <v>9.1666666666666667E-3</v>
      </c>
      <c r="AE327" s="277">
        <v>1.304583333333333</v>
      </c>
      <c r="AF327" s="277">
        <v>0.77750000000000008</v>
      </c>
      <c r="AG327" s="277">
        <v>4.8687500000000004</v>
      </c>
      <c r="AH327" s="277">
        <v>0.78458333333333341</v>
      </c>
      <c r="AI327" s="53"/>
      <c r="AJ327" s="47">
        <v>1.875</v>
      </c>
      <c r="AK327" s="46">
        <v>9.3750000000000014E-3</v>
      </c>
      <c r="AL327" s="46">
        <v>2E-3</v>
      </c>
      <c r="AM327" s="47" t="s">
        <v>9</v>
      </c>
      <c r="AN327" s="47">
        <v>1.2261111111111109</v>
      </c>
    </row>
    <row r="328" spans="1:40" customFormat="1" ht="15" customHeight="1" x14ac:dyDescent="0.3">
      <c r="W328" s="43">
        <v>2015</v>
      </c>
      <c r="X328" s="44">
        <v>6.6261901026365058</v>
      </c>
      <c r="Y328" s="45">
        <v>4.29</v>
      </c>
      <c r="Z328" s="46">
        <v>0.123875</v>
      </c>
      <c r="AA328" s="296">
        <v>10.467916666666667</v>
      </c>
      <c r="AB328" s="277">
        <v>0.48250000000000004</v>
      </c>
      <c r="AC328" s="277">
        <v>0.20458333333333334</v>
      </c>
      <c r="AD328" s="277">
        <v>1.1041666666666668E-2</v>
      </c>
      <c r="AE328" s="277">
        <v>1.0125000000000002</v>
      </c>
      <c r="AF328" s="277">
        <v>0.65500000000000003</v>
      </c>
      <c r="AG328" s="277">
        <v>4.5662500000000001</v>
      </c>
      <c r="AH328" s="277">
        <v>0.755</v>
      </c>
      <c r="AI328" s="53"/>
      <c r="AJ328" s="47">
        <v>1.875</v>
      </c>
      <c r="AK328" s="46">
        <v>6.2500000000000003E-3</v>
      </c>
      <c r="AL328" s="46">
        <v>2.7083333333333339E-3</v>
      </c>
      <c r="AM328" s="47" t="s">
        <v>9</v>
      </c>
      <c r="AN328" s="47">
        <v>0.83875000000000011</v>
      </c>
    </row>
    <row r="329" spans="1:40" customFormat="1" ht="15" customHeight="1" x14ac:dyDescent="0.3">
      <c r="W329" s="43">
        <v>2016</v>
      </c>
      <c r="X329" s="44">
        <v>6.7830635380665569</v>
      </c>
      <c r="Y329" s="45">
        <v>4.5249999999999995</v>
      </c>
      <c r="Z329" s="46">
        <v>0.14220833333333335</v>
      </c>
      <c r="AA329" s="296">
        <v>11.137083333333333</v>
      </c>
      <c r="AB329" s="277">
        <v>0.69958333333333345</v>
      </c>
      <c r="AC329" s="277">
        <v>0.13724999999999998</v>
      </c>
      <c r="AD329" s="277">
        <v>6.541666666666667E-3</v>
      </c>
      <c r="AE329" s="277">
        <v>1.06125</v>
      </c>
      <c r="AF329" s="277">
        <v>0.66083333333333327</v>
      </c>
      <c r="AG329" s="277">
        <v>4.8975000000000009</v>
      </c>
      <c r="AH329" s="277">
        <v>0.85</v>
      </c>
      <c r="AI329" s="53"/>
      <c r="AJ329" s="47">
        <v>1.875</v>
      </c>
      <c r="AK329" s="46">
        <v>3.7583333333333331E-3</v>
      </c>
      <c r="AL329" s="46">
        <v>1.6250000000000001E-3</v>
      </c>
      <c r="AM329" s="47" t="s">
        <v>9</v>
      </c>
      <c r="AN329" s="47">
        <v>0.89499999999999991</v>
      </c>
    </row>
    <row r="330" spans="1:40" customFormat="1" ht="15" customHeight="1" thickBot="1" x14ac:dyDescent="0.35">
      <c r="W330" s="54">
        <v>2017</v>
      </c>
      <c r="X330" s="55">
        <v>6.7562628569784486</v>
      </c>
      <c r="Y330" s="56">
        <v>4.6383333333333328</v>
      </c>
      <c r="Z330" s="57">
        <v>0.128</v>
      </c>
      <c r="AA330" s="299">
        <v>11.870833333333334</v>
      </c>
      <c r="AB330" s="278">
        <v>0.8716666666666667</v>
      </c>
      <c r="AC330" s="278">
        <v>9.2666666666666661E-2</v>
      </c>
      <c r="AD330" s="278">
        <v>7.0833333333333338E-3</v>
      </c>
      <c r="AE330" s="278">
        <v>1.0258333333333332</v>
      </c>
      <c r="AF330" s="278">
        <v>0.6645833333333333</v>
      </c>
      <c r="AG330" s="278">
        <v>4.8908333333333331</v>
      </c>
      <c r="AH330" s="278">
        <v>0.96500000000000008</v>
      </c>
      <c r="AI330" s="66"/>
      <c r="AJ330" s="58" t="s">
        <v>9</v>
      </c>
      <c r="AK330" s="57">
        <v>3.0416666666666669E-3</v>
      </c>
      <c r="AL330" s="57">
        <v>2.7083333333333334E-3</v>
      </c>
      <c r="AM330" s="58" t="s">
        <v>9</v>
      </c>
      <c r="AN330" s="58">
        <v>0.78611111111111109</v>
      </c>
    </row>
    <row r="331" spans="1:40" customFormat="1" ht="15" customHeight="1" x14ac:dyDescent="0.3">
      <c r="W331" s="43">
        <v>2018</v>
      </c>
      <c r="X331" s="44">
        <v>6.6795885255669507</v>
      </c>
      <c r="Y331" s="45">
        <v>4.3037500000000009</v>
      </c>
      <c r="Z331" s="45">
        <v>0.10933333333333334</v>
      </c>
      <c r="AA331" s="296">
        <v>11.204583333333334</v>
      </c>
      <c r="AB331" s="277">
        <v>0.73541666666666661</v>
      </c>
      <c r="AC331" s="277">
        <v>0.245</v>
      </c>
      <c r="AD331" s="277">
        <v>1.0833333333333334E-2</v>
      </c>
      <c r="AE331" s="277">
        <v>1.0587499999999999</v>
      </c>
      <c r="AF331" s="277">
        <v>0.58666666666666667</v>
      </c>
      <c r="AG331" s="277">
        <v>4.4304166666666669</v>
      </c>
      <c r="AH331" s="277">
        <v>0.80125000000000002</v>
      </c>
      <c r="AI331" s="53"/>
      <c r="AJ331" s="47" t="s">
        <v>9</v>
      </c>
      <c r="AK331" s="45">
        <v>7.1666666666666684E-3</v>
      </c>
      <c r="AL331" s="45">
        <v>4.3333333333333331E-3</v>
      </c>
      <c r="AM331" s="45" t="s">
        <v>9</v>
      </c>
      <c r="AN331" s="45">
        <v>1.0511111111111111</v>
      </c>
    </row>
    <row r="332" spans="1:40" customFormat="1" ht="15" customHeight="1" thickBot="1" x14ac:dyDescent="0.35">
      <c r="W332" s="54">
        <v>2019</v>
      </c>
      <c r="X332" s="55">
        <v>6.7072433275290271</v>
      </c>
      <c r="Y332" s="56">
        <v>4.7245833333333334</v>
      </c>
      <c r="Z332" s="56">
        <v>0.12445833333333334</v>
      </c>
      <c r="AA332" s="299">
        <v>11.75</v>
      </c>
      <c r="AB332" s="278">
        <v>0.68125000000000002</v>
      </c>
      <c r="AC332" s="278">
        <v>0.16791666666666666</v>
      </c>
      <c r="AD332" s="278">
        <v>6.1666666666666667E-3</v>
      </c>
      <c r="AE332" s="278">
        <v>1.0674999999999999</v>
      </c>
      <c r="AF332" s="278">
        <v>0.70208333333333328</v>
      </c>
      <c r="AG332" s="278">
        <v>4.847083333333333</v>
      </c>
      <c r="AH332" s="278">
        <v>0.9408333333333333</v>
      </c>
      <c r="AI332" s="66"/>
      <c r="AJ332" s="58" t="s">
        <v>9</v>
      </c>
      <c r="AK332" s="56">
        <v>2.8750000000000004E-3</v>
      </c>
      <c r="AL332" s="56">
        <v>4.3333333333333331E-3</v>
      </c>
      <c r="AM332" s="56" t="s">
        <v>9</v>
      </c>
      <c r="AN332" s="56">
        <v>0.9291666666666667</v>
      </c>
    </row>
    <row r="333" spans="1:40" customFormat="1" ht="15" customHeight="1" x14ac:dyDescent="0.3">
      <c r="W333" s="33"/>
      <c r="X333" s="34"/>
      <c r="Y333" s="35"/>
      <c r="Z333" s="36"/>
      <c r="AA333" s="35"/>
      <c r="AB333" s="35"/>
      <c r="AC333" s="35"/>
      <c r="AD333" s="35"/>
      <c r="AE333" s="35"/>
      <c r="AF333" s="35"/>
      <c r="AG333" s="35"/>
      <c r="AH333" s="35"/>
      <c r="AI333" s="37"/>
      <c r="AJ333" s="39"/>
      <c r="AK333" s="38"/>
      <c r="AL333" s="38"/>
      <c r="AM333" s="39"/>
      <c r="AN333" s="39"/>
    </row>
    <row r="334" spans="1:40" customFormat="1" ht="15" customHeight="1" thickBot="1" x14ac:dyDescent="0.35">
      <c r="W334" s="74" t="s">
        <v>418</v>
      </c>
      <c r="X334" s="34"/>
      <c r="Y334" s="35"/>
      <c r="Z334" s="36"/>
      <c r="AA334" s="35"/>
      <c r="AB334" s="35"/>
      <c r="AC334" s="35"/>
      <c r="AD334" s="35"/>
      <c r="AE334" s="35"/>
      <c r="AF334" s="35"/>
      <c r="AG334" s="35"/>
      <c r="AH334" s="35"/>
      <c r="AI334" s="37"/>
      <c r="AJ334" s="39"/>
      <c r="AK334" s="38"/>
      <c r="AL334" s="38"/>
      <c r="AM334" s="39"/>
      <c r="AN334" s="39"/>
    </row>
    <row r="335" spans="1:40" customFormat="1" ht="15" customHeight="1" x14ac:dyDescent="0.3">
      <c r="W335" s="68"/>
      <c r="X335" s="982" t="s">
        <v>16</v>
      </c>
      <c r="Y335" s="982"/>
      <c r="Z335" s="982"/>
      <c r="AA335" s="982"/>
      <c r="AB335" s="982"/>
      <c r="AC335" s="982"/>
      <c r="AD335" s="982"/>
      <c r="AE335" s="982"/>
      <c r="AF335" s="982"/>
      <c r="AG335" s="982"/>
      <c r="AH335" s="982"/>
      <c r="AI335" s="42"/>
      <c r="AJ335" s="982" t="s">
        <v>70</v>
      </c>
      <c r="AK335" s="982"/>
      <c r="AL335" s="982"/>
      <c r="AM335" s="982"/>
      <c r="AN335" s="982"/>
    </row>
    <row r="336" spans="1:40" customFormat="1" ht="15" customHeight="1" x14ac:dyDescent="0.45">
      <c r="W336" s="43"/>
      <c r="X336" s="44" t="s">
        <v>94</v>
      </c>
      <c r="Y336" s="45" t="s">
        <v>95</v>
      </c>
      <c r="Z336" s="46" t="s">
        <v>96</v>
      </c>
      <c r="AA336" s="45" t="s">
        <v>120</v>
      </c>
      <c r="AB336" s="45" t="s">
        <v>121</v>
      </c>
      <c r="AC336" s="45" t="s">
        <v>122</v>
      </c>
      <c r="AD336" s="45" t="s">
        <v>123</v>
      </c>
      <c r="AE336" s="45" t="s">
        <v>124</v>
      </c>
      <c r="AF336" s="45" t="s">
        <v>125</v>
      </c>
      <c r="AG336" s="45" t="s">
        <v>126</v>
      </c>
      <c r="AH336" s="45" t="s">
        <v>127</v>
      </c>
      <c r="AI336" s="43"/>
      <c r="AJ336" s="47" t="s">
        <v>25</v>
      </c>
      <c r="AK336" s="46" t="s">
        <v>128</v>
      </c>
      <c r="AL336" s="46" t="s">
        <v>129</v>
      </c>
      <c r="AM336" s="47" t="s">
        <v>90</v>
      </c>
      <c r="AN336" s="47" t="s">
        <v>26</v>
      </c>
    </row>
    <row r="337" spans="1:40" customFormat="1" ht="15" customHeight="1" x14ac:dyDescent="0.3">
      <c r="W337" s="48"/>
      <c r="X337" s="49"/>
      <c r="Y337" s="50" t="s">
        <v>114</v>
      </c>
      <c r="Z337" s="51" t="s">
        <v>115</v>
      </c>
      <c r="AA337" s="50" t="s">
        <v>116</v>
      </c>
      <c r="AB337" s="50" t="s">
        <v>116</v>
      </c>
      <c r="AC337" s="50" t="s">
        <v>116</v>
      </c>
      <c r="AD337" s="50" t="s">
        <v>116</v>
      </c>
      <c r="AE337" s="50" t="s">
        <v>116</v>
      </c>
      <c r="AF337" s="50" t="s">
        <v>116</v>
      </c>
      <c r="AG337" s="50" t="s">
        <v>116</v>
      </c>
      <c r="AH337" s="50" t="s">
        <v>116</v>
      </c>
      <c r="AI337" s="48"/>
      <c r="AJ337" s="52" t="s">
        <v>117</v>
      </c>
      <c r="AK337" s="51" t="s">
        <v>116</v>
      </c>
      <c r="AL337" s="51" t="s">
        <v>116</v>
      </c>
      <c r="AM337" s="52" t="s">
        <v>116</v>
      </c>
      <c r="AN337" s="52" t="s">
        <v>116</v>
      </c>
    </row>
    <row r="338" spans="1:40" customFormat="1" ht="15" customHeight="1" x14ac:dyDescent="0.3">
      <c r="W338" s="43">
        <v>2005</v>
      </c>
      <c r="X338" s="44">
        <v>7.2387697483740343</v>
      </c>
      <c r="Y338" s="45">
        <v>8.7463333333333342</v>
      </c>
      <c r="Z338" s="46">
        <v>0.49533333333333329</v>
      </c>
      <c r="AA338" s="277">
        <v>11.18</v>
      </c>
      <c r="AB338" s="277">
        <v>0.32933333333333337</v>
      </c>
      <c r="AC338" s="277">
        <v>3.09</v>
      </c>
      <c r="AD338" s="277">
        <v>0.14966666666666667</v>
      </c>
      <c r="AE338" s="277">
        <v>3.34</v>
      </c>
      <c r="AF338" s="277">
        <v>0.59666666666666668</v>
      </c>
      <c r="AG338" s="277">
        <v>9.0733333333333341</v>
      </c>
      <c r="AH338" s="277">
        <v>2.25</v>
      </c>
      <c r="AI338" s="53"/>
      <c r="AJ338" s="47" t="s">
        <v>9</v>
      </c>
      <c r="AK338" s="46" t="s">
        <v>119</v>
      </c>
      <c r="AL338" s="46" t="s">
        <v>119</v>
      </c>
      <c r="AM338" s="47" t="s">
        <v>9</v>
      </c>
      <c r="AN338" s="47" t="s">
        <v>9</v>
      </c>
    </row>
    <row r="339" spans="1:40" customFormat="1" ht="15" customHeight="1" x14ac:dyDescent="0.3">
      <c r="A339" s="301" t="s">
        <v>372</v>
      </c>
      <c r="W339" s="43">
        <v>2006</v>
      </c>
      <c r="X339" s="44">
        <v>7.0812523563986556</v>
      </c>
      <c r="Y339" s="45">
        <v>8.3659999999999997</v>
      </c>
      <c r="Z339" s="46">
        <v>0.42800000000000005</v>
      </c>
      <c r="AA339" s="277">
        <v>9.02</v>
      </c>
      <c r="AB339" s="277">
        <v>0.26400000000000001</v>
      </c>
      <c r="AC339" s="277">
        <v>3.1159999999999997</v>
      </c>
      <c r="AD339" s="277">
        <v>8.4400000000000003E-2</v>
      </c>
      <c r="AE339" s="277">
        <v>3.0979999999999999</v>
      </c>
      <c r="AF339" s="277">
        <v>0.56540000000000001</v>
      </c>
      <c r="AG339" s="277">
        <v>8.5060000000000002</v>
      </c>
      <c r="AH339" s="277">
        <v>2.274</v>
      </c>
      <c r="AI339" s="53"/>
      <c r="AJ339" s="47" t="s">
        <v>9</v>
      </c>
      <c r="AK339" s="46">
        <v>1.3533333333333333E-2</v>
      </c>
      <c r="AL339" s="46">
        <v>3.0000000000000001E-3</v>
      </c>
      <c r="AM339" s="47" t="s">
        <v>9</v>
      </c>
      <c r="AN339" s="47" t="s">
        <v>9</v>
      </c>
    </row>
    <row r="340" spans="1:40" customFormat="1" ht="15" customHeight="1" x14ac:dyDescent="0.3">
      <c r="W340" s="43">
        <v>2007</v>
      </c>
      <c r="X340" s="44">
        <v>7.152042577241235</v>
      </c>
      <c r="Y340" s="45">
        <v>8.6780000000000008</v>
      </c>
      <c r="Z340" s="46">
        <v>0.3947</v>
      </c>
      <c r="AA340" s="277">
        <v>10.51</v>
      </c>
      <c r="AB340" s="277">
        <v>0.26403333333333334</v>
      </c>
      <c r="AC340" s="277">
        <v>4.0260000000000007</v>
      </c>
      <c r="AD340" s="277">
        <v>9.2700000000000005E-2</v>
      </c>
      <c r="AE340" s="277">
        <v>3.3939999999999997</v>
      </c>
      <c r="AF340" s="277">
        <v>0.65400000000000014</v>
      </c>
      <c r="AG340" s="277">
        <v>8.043000000000001</v>
      </c>
      <c r="AH340" s="277">
        <v>2.3400000000000003</v>
      </c>
      <c r="AI340" s="53"/>
      <c r="AJ340" s="47" t="s">
        <v>9</v>
      </c>
      <c r="AK340" s="46">
        <v>9.7999999999999997E-3</v>
      </c>
      <c r="AL340" s="46">
        <v>2.5100000000000001E-2</v>
      </c>
      <c r="AM340" s="47" t="s">
        <v>9</v>
      </c>
      <c r="AN340" s="47">
        <v>4.3269000000000002</v>
      </c>
    </row>
    <row r="341" spans="1:40" customFormat="1" ht="15" customHeight="1" x14ac:dyDescent="0.3">
      <c r="W341" s="43">
        <v>2008</v>
      </c>
      <c r="X341" s="44">
        <v>7.2216958641687157</v>
      </c>
      <c r="Y341" s="45">
        <v>8.6826666666666661</v>
      </c>
      <c r="Z341" s="46">
        <v>0.39133333333333331</v>
      </c>
      <c r="AA341" s="277">
        <v>12.076666666666668</v>
      </c>
      <c r="AB341" s="277">
        <v>0.51633333333333342</v>
      </c>
      <c r="AC341" s="277">
        <v>3.0566666666666662</v>
      </c>
      <c r="AD341" s="277">
        <v>8.8333333333333347E-2</v>
      </c>
      <c r="AE341" s="277">
        <v>3.8033333333333332</v>
      </c>
      <c r="AF341" s="277">
        <v>0.61666666666666659</v>
      </c>
      <c r="AG341" s="277">
        <v>8.14</v>
      </c>
      <c r="AH341" s="277">
        <v>2.0799999999999996</v>
      </c>
      <c r="AI341" s="53"/>
      <c r="AJ341" s="47" t="s">
        <v>9</v>
      </c>
      <c r="AK341" s="46">
        <v>2.9766666666666663E-2</v>
      </c>
      <c r="AL341" s="46">
        <v>5.3400000000000003E-2</v>
      </c>
      <c r="AM341" s="47" t="s">
        <v>9</v>
      </c>
      <c r="AN341" s="47">
        <v>3.6333333333333337</v>
      </c>
    </row>
    <row r="342" spans="1:40" customFormat="1" ht="15" customHeight="1" x14ac:dyDescent="0.3">
      <c r="W342" s="43">
        <v>2009</v>
      </c>
      <c r="X342" s="44">
        <v>7.0224134685930357</v>
      </c>
      <c r="Y342" s="45">
        <v>8.6359999999999992</v>
      </c>
      <c r="Z342" s="46">
        <v>0.35066666666666668</v>
      </c>
      <c r="AA342" s="277">
        <v>12.593333333333334</v>
      </c>
      <c r="AB342" s="277">
        <v>1.1126666666666665</v>
      </c>
      <c r="AC342" s="277">
        <v>3.69</v>
      </c>
      <c r="AD342" s="277">
        <v>0.22233333333333336</v>
      </c>
      <c r="AE342" s="277">
        <v>3.5666666666666673</v>
      </c>
      <c r="AF342" s="277">
        <v>0.59999999999999987</v>
      </c>
      <c r="AG342" s="277">
        <v>8.2099999999999991</v>
      </c>
      <c r="AH342" s="277">
        <v>2.0733333333333333</v>
      </c>
      <c r="AI342" s="53"/>
      <c r="AJ342" s="47" t="s">
        <v>9</v>
      </c>
      <c r="AK342" s="46">
        <v>4.1466666666666666E-2</v>
      </c>
      <c r="AL342" s="46">
        <v>6.6733333333333339E-2</v>
      </c>
      <c r="AM342" s="47" t="s">
        <v>9</v>
      </c>
      <c r="AN342" s="47">
        <v>4.42</v>
      </c>
    </row>
    <row r="343" spans="1:40" customFormat="1" ht="15" customHeight="1" x14ac:dyDescent="0.3">
      <c r="W343" s="43">
        <v>2010</v>
      </c>
      <c r="X343" s="44">
        <v>6.9933530589154156</v>
      </c>
      <c r="Y343" s="45">
        <v>8.3196666666666665</v>
      </c>
      <c r="Z343" s="46">
        <v>0.44466666666666671</v>
      </c>
      <c r="AA343" s="277">
        <v>8.620000000000001</v>
      </c>
      <c r="AB343" s="277">
        <v>0.98966666666666669</v>
      </c>
      <c r="AC343" s="277">
        <v>3.333333333333333</v>
      </c>
      <c r="AD343" s="277">
        <v>0.19433333333333333</v>
      </c>
      <c r="AE343" s="277">
        <v>3.21</v>
      </c>
      <c r="AF343" s="277">
        <v>0.45999999999999996</v>
      </c>
      <c r="AG343" s="277">
        <v>8.2866666666666653</v>
      </c>
      <c r="AH343" s="277">
        <v>2.1166666666666667</v>
      </c>
      <c r="AI343" s="53"/>
      <c r="AJ343" s="47" t="s">
        <v>9</v>
      </c>
      <c r="AK343" s="46">
        <v>1.2666666666666668E-2</v>
      </c>
      <c r="AL343" s="46">
        <v>3.5833333333333335E-2</v>
      </c>
      <c r="AM343" s="47" t="s">
        <v>9</v>
      </c>
      <c r="AN343" s="47">
        <v>3.9966666666666661</v>
      </c>
    </row>
    <row r="344" spans="1:40" customFormat="1" ht="15" customHeight="1" x14ac:dyDescent="0.3">
      <c r="W344" s="43">
        <v>2011</v>
      </c>
      <c r="X344" s="44">
        <v>7.090970146408182</v>
      </c>
      <c r="Y344" s="45">
        <v>8.8623333333333338</v>
      </c>
      <c r="Z344" s="46">
        <v>0.40483333333333327</v>
      </c>
      <c r="AA344" s="277">
        <v>12.668666666666667</v>
      </c>
      <c r="AB344" s="277">
        <v>1.6293333333333333</v>
      </c>
      <c r="AC344" s="277">
        <v>3.1066666666666669</v>
      </c>
      <c r="AD344" s="277">
        <v>0.27399999999999997</v>
      </c>
      <c r="AE344" s="277">
        <v>3.88</v>
      </c>
      <c r="AF344" s="277">
        <v>0.74333333333333329</v>
      </c>
      <c r="AG344" s="277">
        <v>8.5800000000000018</v>
      </c>
      <c r="AH344" s="277">
        <v>2.2200000000000002</v>
      </c>
      <c r="AI344" s="53"/>
      <c r="AJ344" s="47" t="s">
        <v>9</v>
      </c>
      <c r="AK344" s="46">
        <v>9.7111111111111113E-3</v>
      </c>
      <c r="AL344" s="46">
        <v>1.7633333333333334E-2</v>
      </c>
      <c r="AM344" s="47" t="s">
        <v>9</v>
      </c>
      <c r="AN344" s="47">
        <v>4.4399999999999995</v>
      </c>
    </row>
    <row r="345" spans="1:40" customFormat="1" ht="15" customHeight="1" x14ac:dyDescent="0.3">
      <c r="W345" s="43">
        <v>2012</v>
      </c>
      <c r="X345" s="44">
        <v>6.991968006238058</v>
      </c>
      <c r="Y345" s="45">
        <v>8.5356666666666676</v>
      </c>
      <c r="Z345" s="46">
        <v>0.38396666666666668</v>
      </c>
      <c r="AA345" s="277">
        <v>9.6066666666666674</v>
      </c>
      <c r="AB345" s="277">
        <v>1.3339999999999996</v>
      </c>
      <c r="AC345" s="277">
        <v>3.88</v>
      </c>
      <c r="AD345" s="277">
        <v>0.44833333333333336</v>
      </c>
      <c r="AE345" s="277">
        <v>3.5266666666666664</v>
      </c>
      <c r="AF345" s="277">
        <v>0.79333333333333333</v>
      </c>
      <c r="AG345" s="277">
        <v>7.8833333333333311</v>
      </c>
      <c r="AH345" s="277">
        <v>2.37</v>
      </c>
      <c r="AI345" s="53"/>
      <c r="AJ345" s="47" t="s">
        <v>9</v>
      </c>
      <c r="AK345" s="46">
        <v>1.5266666666666668E-2</v>
      </c>
      <c r="AL345" s="46">
        <v>3.7499999999999999E-2</v>
      </c>
      <c r="AM345" s="47" t="s">
        <v>9</v>
      </c>
      <c r="AN345" s="47">
        <v>5.1033333333333335</v>
      </c>
    </row>
    <row r="346" spans="1:40" customFormat="1" ht="15" customHeight="1" x14ac:dyDescent="0.3">
      <c r="W346" s="43">
        <v>2013</v>
      </c>
      <c r="X346" s="44">
        <v>6.8384612726591065</v>
      </c>
      <c r="Y346" s="45">
        <v>8.4459999999999997</v>
      </c>
      <c r="Z346" s="46">
        <v>0.37213333333333332</v>
      </c>
      <c r="AA346" s="277">
        <v>11.866666666666669</v>
      </c>
      <c r="AB346" s="277">
        <v>1.2733333333333332</v>
      </c>
      <c r="AC346" s="277">
        <v>3.6066666666666665</v>
      </c>
      <c r="AD346" s="277">
        <v>0.16266666666666668</v>
      </c>
      <c r="AE346" s="277">
        <v>3.4400000000000004</v>
      </c>
      <c r="AF346" s="277">
        <v>0.6399999999999999</v>
      </c>
      <c r="AG346" s="277">
        <v>7.7066666666666661</v>
      </c>
      <c r="AH346" s="277">
        <v>2.6599999999999997</v>
      </c>
      <c r="AI346" s="53"/>
      <c r="AJ346" s="47" t="s">
        <v>9</v>
      </c>
      <c r="AK346" s="46">
        <v>5.6000000000000008E-3</v>
      </c>
      <c r="AL346" s="46">
        <v>2.7200000000000002E-2</v>
      </c>
      <c r="AM346" s="47" t="s">
        <v>9</v>
      </c>
      <c r="AN346" s="47">
        <v>4.1399999999999997</v>
      </c>
    </row>
    <row r="347" spans="1:40" customFormat="1" ht="15" customHeight="1" x14ac:dyDescent="0.3">
      <c r="W347" s="43">
        <v>2014</v>
      </c>
      <c r="X347" s="44">
        <v>6.908364846639393</v>
      </c>
      <c r="Y347" s="45">
        <v>8.4496666666666673</v>
      </c>
      <c r="Z347" s="46">
        <v>0.36749999999999999</v>
      </c>
      <c r="AA347" s="277">
        <v>11.756666666666668</v>
      </c>
      <c r="AB347" s="277">
        <v>2.8133333333333335</v>
      </c>
      <c r="AC347" s="277">
        <v>3.1600000000000006</v>
      </c>
      <c r="AD347" s="277">
        <v>0.14433333333333334</v>
      </c>
      <c r="AE347" s="277">
        <v>3.5166666666666671</v>
      </c>
      <c r="AF347" s="277">
        <v>0.71866666666666679</v>
      </c>
      <c r="AG347" s="277">
        <v>8.293333333333333</v>
      </c>
      <c r="AH347" s="277">
        <v>2.2666666666666666</v>
      </c>
      <c r="AI347" s="53"/>
      <c r="AJ347" s="47" t="s">
        <v>9</v>
      </c>
      <c r="AK347" s="46">
        <v>5.1000000000000004E-3</v>
      </c>
      <c r="AL347" s="46">
        <v>3.2733333333333337E-2</v>
      </c>
      <c r="AM347" s="47" t="s">
        <v>9</v>
      </c>
      <c r="AN347" s="47">
        <v>4.57</v>
      </c>
    </row>
    <row r="348" spans="1:40" customFormat="1" ht="15" customHeight="1" x14ac:dyDescent="0.3">
      <c r="W348" s="43">
        <v>2015</v>
      </c>
      <c r="X348" s="44">
        <v>6.9817452208548509</v>
      </c>
      <c r="Y348" s="45">
        <v>8.7510000000000012</v>
      </c>
      <c r="Z348" s="46">
        <v>0.40440000000000004</v>
      </c>
      <c r="AA348" s="277">
        <v>13.456666666666667</v>
      </c>
      <c r="AB348" s="277">
        <v>1.2733333333333334</v>
      </c>
      <c r="AC348" s="277">
        <v>3.0566666666666666</v>
      </c>
      <c r="AD348" s="277">
        <v>0.12033333333333336</v>
      </c>
      <c r="AE348" s="277">
        <v>3.45</v>
      </c>
      <c r="AF348" s="277">
        <v>0.57999999999999996</v>
      </c>
      <c r="AG348" s="277">
        <v>8.73</v>
      </c>
      <c r="AH348" s="277">
        <v>2.1966666666666668</v>
      </c>
      <c r="AI348" s="53"/>
      <c r="AJ348" s="47" t="s">
        <v>9</v>
      </c>
      <c r="AK348" s="46">
        <v>5.4000000000000003E-3</v>
      </c>
      <c r="AL348" s="46">
        <v>2.5633333333333334E-2</v>
      </c>
      <c r="AM348" s="47" t="s">
        <v>9</v>
      </c>
      <c r="AN348" s="47">
        <v>4.3566666666666674</v>
      </c>
    </row>
    <row r="349" spans="1:40" customFormat="1" ht="15" customHeight="1" x14ac:dyDescent="0.3">
      <c r="W349" s="43">
        <v>2016</v>
      </c>
      <c r="X349" s="44">
        <v>6.709924081841617</v>
      </c>
      <c r="Y349" s="45">
        <v>9.0866666666666678</v>
      </c>
      <c r="Z349" s="46">
        <v>0.375</v>
      </c>
      <c r="AA349" s="277">
        <v>14.246666666666666</v>
      </c>
      <c r="AB349" s="277">
        <v>3.6799999999999997</v>
      </c>
      <c r="AC349" s="277">
        <v>3.5733333333333333</v>
      </c>
      <c r="AD349" s="277">
        <v>0.23533333333333334</v>
      </c>
      <c r="AE349" s="277">
        <v>3.8233333333333333</v>
      </c>
      <c r="AF349" s="277">
        <v>0.74999999999999989</v>
      </c>
      <c r="AG349" s="277">
        <v>8.8466666666666658</v>
      </c>
      <c r="AH349" s="277">
        <v>2.02</v>
      </c>
      <c r="AI349" s="53"/>
      <c r="AJ349" s="47" t="s">
        <v>9</v>
      </c>
      <c r="AK349" s="46">
        <v>5.0000000000000001E-3</v>
      </c>
      <c r="AL349" s="46">
        <v>1.7433333333333335E-2</v>
      </c>
      <c r="AM349" s="47" t="s">
        <v>9</v>
      </c>
      <c r="AN349" s="47">
        <v>5.5600000000000005</v>
      </c>
    </row>
    <row r="350" spans="1:40" customFormat="1" ht="15" customHeight="1" thickBot="1" x14ac:dyDescent="0.35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54">
        <v>2017</v>
      </c>
      <c r="X350" s="55">
        <v>6.9312524444567609</v>
      </c>
      <c r="Y350" s="56">
        <v>8.9313333333333311</v>
      </c>
      <c r="Z350" s="57">
        <v>0.42473333333333335</v>
      </c>
      <c r="AA350" s="278">
        <v>11.483333333333333</v>
      </c>
      <c r="AB350" s="278">
        <v>3.9723333333333328</v>
      </c>
      <c r="AC350" s="278">
        <v>4.3633333333333333</v>
      </c>
      <c r="AD350" s="278">
        <v>0.19366666666666665</v>
      </c>
      <c r="AE350" s="278">
        <v>4.3866666666666667</v>
      </c>
      <c r="AF350" s="278">
        <v>0.87333333333333341</v>
      </c>
      <c r="AG350" s="278">
        <v>9.9966666666666661</v>
      </c>
      <c r="AH350" s="278">
        <v>1.9133333333333333</v>
      </c>
      <c r="AI350" s="66"/>
      <c r="AJ350" s="58" t="s">
        <v>9</v>
      </c>
      <c r="AK350" s="57">
        <v>5.0000000000000001E-3</v>
      </c>
      <c r="AL350" s="57">
        <v>1.5800000000000002E-2</v>
      </c>
      <c r="AM350" s="58" t="s">
        <v>9</v>
      </c>
      <c r="AN350" s="58">
        <v>3.3200000000000003</v>
      </c>
    </row>
    <row r="351" spans="1:40" customFormat="1" ht="15" customHeight="1" x14ac:dyDescent="0.3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43">
        <v>2018</v>
      </c>
      <c r="X351" s="44">
        <v>6.9838375733919271</v>
      </c>
      <c r="Y351" s="45">
        <v>8.5026666666666664</v>
      </c>
      <c r="Z351" s="45">
        <v>0.38259999999999994</v>
      </c>
      <c r="AA351" s="277">
        <v>12.783333333333335</v>
      </c>
      <c r="AB351" s="277">
        <v>3.7173333333333334</v>
      </c>
      <c r="AC351" s="277">
        <v>2.25</v>
      </c>
      <c r="AD351" s="277">
        <v>7.6733333333333334E-2</v>
      </c>
      <c r="AE351" s="277">
        <v>4.0600000000000005</v>
      </c>
      <c r="AF351" s="277">
        <v>1.0233333333333332</v>
      </c>
      <c r="AG351" s="277">
        <v>9.196666666666669</v>
      </c>
      <c r="AH351" s="277">
        <v>2.5433333333333334</v>
      </c>
      <c r="AI351" s="53"/>
      <c r="AJ351" s="47" t="s">
        <v>9</v>
      </c>
      <c r="AK351" s="45">
        <v>3.0999999999999999E-3</v>
      </c>
      <c r="AL351" s="45">
        <v>1.0700000000000001E-2</v>
      </c>
      <c r="AM351" s="47" t="s">
        <v>9</v>
      </c>
      <c r="AN351" s="45">
        <v>4.5933333333333328</v>
      </c>
    </row>
    <row r="352" spans="1:40" customFormat="1" ht="15" customHeight="1" thickBot="1" x14ac:dyDescent="0.35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54">
        <v>2019</v>
      </c>
      <c r="X352" s="55">
        <v>6.6397786677230108</v>
      </c>
      <c r="Y352" s="56">
        <v>8.0860000000000021</v>
      </c>
      <c r="Z352" s="56">
        <v>0.30303333333333332</v>
      </c>
      <c r="AA352" s="278">
        <v>12.969999999999999</v>
      </c>
      <c r="AB352" s="278">
        <v>2.4456666666666664</v>
      </c>
      <c r="AC352" s="278">
        <v>3.2</v>
      </c>
      <c r="AD352" s="278">
        <v>0.11196666666666669</v>
      </c>
      <c r="AE352" s="278">
        <v>3.9533333333333331</v>
      </c>
      <c r="AF352" s="278">
        <v>1.0699999999999998</v>
      </c>
      <c r="AG352" s="278">
        <v>8.4163333333333323</v>
      </c>
      <c r="AH352" s="278">
        <v>1.4166666666666665</v>
      </c>
      <c r="AI352" s="66"/>
      <c r="AJ352" s="58" t="s">
        <v>9</v>
      </c>
      <c r="AK352" s="56">
        <v>6.5000000000000006E-3</v>
      </c>
      <c r="AL352" s="56">
        <v>1.0700000000000001E-2</v>
      </c>
      <c r="AM352" s="58" t="s">
        <v>9</v>
      </c>
      <c r="AN352" s="56">
        <v>3.6890000000000001</v>
      </c>
    </row>
    <row r="353" spans="1:40" customFormat="1" ht="15" customHeight="1" x14ac:dyDescent="0.3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981"/>
      <c r="X353" s="981"/>
      <c r="Y353" s="981"/>
      <c r="Z353" s="981"/>
      <c r="AA353" s="981"/>
      <c r="AB353" s="981"/>
      <c r="AC353" s="45"/>
      <c r="AD353" s="45"/>
      <c r="AE353" s="45"/>
      <c r="AF353" s="45"/>
      <c r="AG353" s="45"/>
      <c r="AH353" s="45"/>
      <c r="AI353" s="43"/>
      <c r="AJ353" s="47"/>
      <c r="AK353" s="46"/>
      <c r="AL353" s="46"/>
      <c r="AM353" s="47"/>
      <c r="AN353" s="47"/>
    </row>
    <row r="354" spans="1:40" customFormat="1" ht="15" customHeight="1" thickBot="1" x14ac:dyDescent="0.35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40" t="s">
        <v>411</v>
      </c>
      <c r="X354" s="34"/>
      <c r="Y354" s="35"/>
      <c r="Z354" s="36"/>
      <c r="AA354" s="35"/>
      <c r="AB354" s="35"/>
      <c r="AC354" s="35"/>
      <c r="AD354" s="35"/>
      <c r="AE354" s="35"/>
      <c r="AF354" s="35"/>
      <c r="AG354" s="35"/>
      <c r="AH354" s="35"/>
      <c r="AI354" s="37"/>
      <c r="AJ354" s="39"/>
      <c r="AK354" s="38"/>
      <c r="AL354" s="38"/>
      <c r="AM354" s="39"/>
      <c r="AN354" s="39"/>
    </row>
    <row r="355" spans="1:40" customFormat="1" ht="15" customHeight="1" x14ac:dyDescent="0.3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41"/>
      <c r="X355" s="982" t="s">
        <v>16</v>
      </c>
      <c r="Y355" s="982"/>
      <c r="Z355" s="982"/>
      <c r="AA355" s="982"/>
      <c r="AB355" s="982"/>
      <c r="AC355" s="982"/>
      <c r="AD355" s="982"/>
      <c r="AE355" s="982"/>
      <c r="AF355" s="982"/>
      <c r="AG355" s="982"/>
      <c r="AH355" s="982"/>
      <c r="AI355" s="42"/>
      <c r="AJ355" s="982" t="s">
        <v>70</v>
      </c>
      <c r="AK355" s="982"/>
      <c r="AL355" s="982"/>
      <c r="AM355" s="982"/>
      <c r="AN355" s="982"/>
    </row>
    <row r="356" spans="1:40" customFormat="1" ht="15" customHeight="1" x14ac:dyDescent="0.45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43"/>
      <c r="X356" s="44" t="s">
        <v>94</v>
      </c>
      <c r="Y356" s="45" t="s">
        <v>95</v>
      </c>
      <c r="Z356" s="46" t="s">
        <v>96</v>
      </c>
      <c r="AA356" s="45" t="s">
        <v>120</v>
      </c>
      <c r="AB356" s="45" t="s">
        <v>121</v>
      </c>
      <c r="AC356" s="45" t="s">
        <v>122</v>
      </c>
      <c r="AD356" s="45" t="s">
        <v>123</v>
      </c>
      <c r="AE356" s="45" t="s">
        <v>124</v>
      </c>
      <c r="AF356" s="45" t="s">
        <v>125</v>
      </c>
      <c r="AG356" s="45" t="s">
        <v>126</v>
      </c>
      <c r="AH356" s="45" t="s">
        <v>127</v>
      </c>
      <c r="AI356" s="43"/>
      <c r="AJ356" s="47" t="s">
        <v>25</v>
      </c>
      <c r="AK356" s="46" t="s">
        <v>128</v>
      </c>
      <c r="AL356" s="46" t="s">
        <v>129</v>
      </c>
      <c r="AM356" s="47" t="s">
        <v>90</v>
      </c>
      <c r="AN356" s="47" t="s">
        <v>26</v>
      </c>
    </row>
    <row r="357" spans="1:40" customFormat="1" ht="15" customHeight="1" x14ac:dyDescent="0.3">
      <c r="A357" s="301" t="s">
        <v>373</v>
      </c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48"/>
      <c r="X357" s="49"/>
      <c r="Y357" s="50" t="s">
        <v>114</v>
      </c>
      <c r="Z357" s="51" t="s">
        <v>115</v>
      </c>
      <c r="AA357" s="50" t="s">
        <v>116</v>
      </c>
      <c r="AB357" s="50" t="s">
        <v>116</v>
      </c>
      <c r="AC357" s="50" t="s">
        <v>116</v>
      </c>
      <c r="AD357" s="50" t="s">
        <v>116</v>
      </c>
      <c r="AE357" s="50" t="s">
        <v>116</v>
      </c>
      <c r="AF357" s="50" t="s">
        <v>116</v>
      </c>
      <c r="AG357" s="50" t="s">
        <v>116</v>
      </c>
      <c r="AH357" s="50" t="s">
        <v>116</v>
      </c>
      <c r="AI357" s="48"/>
      <c r="AJ357" s="52" t="s">
        <v>117</v>
      </c>
      <c r="AK357" s="51" t="s">
        <v>116</v>
      </c>
      <c r="AL357" s="51" t="s">
        <v>116</v>
      </c>
      <c r="AM357" s="52" t="s">
        <v>116</v>
      </c>
      <c r="AN357" s="52" t="s">
        <v>116</v>
      </c>
    </row>
    <row r="358" spans="1:40" customFormat="1" ht="15" customHeight="1" x14ac:dyDescent="0.3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43">
        <v>2002</v>
      </c>
      <c r="X358" s="44">
        <v>7.5170289101288974</v>
      </c>
      <c r="Y358" s="47">
        <v>12.125</v>
      </c>
      <c r="Z358" s="46">
        <v>0.625</v>
      </c>
      <c r="AA358" s="277">
        <v>1.1475</v>
      </c>
      <c r="AB358" s="277">
        <v>3.7833333333333337E-2</v>
      </c>
      <c r="AC358" s="277">
        <v>0.89375000000000004</v>
      </c>
      <c r="AD358" s="277" t="s">
        <v>119</v>
      </c>
      <c r="AE358" s="277">
        <v>1.1401666666666668</v>
      </c>
      <c r="AF358" s="277">
        <v>1.0066666666666666</v>
      </c>
      <c r="AG358" s="296">
        <v>13.268333333333333</v>
      </c>
      <c r="AH358" s="277">
        <v>2.9816666666666669</v>
      </c>
      <c r="AI358" s="53"/>
      <c r="AJ358" s="47">
        <v>5.25</v>
      </c>
      <c r="AK358" s="46">
        <v>2.4375000000000001E-2</v>
      </c>
      <c r="AL358" s="69" t="s">
        <v>119</v>
      </c>
      <c r="AM358" s="47" t="s">
        <v>9</v>
      </c>
      <c r="AN358" s="47">
        <v>4</v>
      </c>
    </row>
    <row r="359" spans="1:40" customFormat="1" ht="15" customHeight="1" x14ac:dyDescent="0.3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43">
        <v>2003</v>
      </c>
      <c r="X359" s="44">
        <v>7.4544295420888371</v>
      </c>
      <c r="Y359" s="47">
        <v>10.75</v>
      </c>
      <c r="Z359" s="46">
        <v>0.625</v>
      </c>
      <c r="AA359" s="277">
        <v>1.29375</v>
      </c>
      <c r="AB359" s="277">
        <v>0.01</v>
      </c>
      <c r="AC359" s="277">
        <v>0.84125000000000005</v>
      </c>
      <c r="AD359" s="277" t="s">
        <v>119</v>
      </c>
      <c r="AE359" s="277">
        <v>1.1375</v>
      </c>
      <c r="AF359" s="277">
        <v>0.96625000000000005</v>
      </c>
      <c r="AG359" s="296">
        <v>16.237500000000001</v>
      </c>
      <c r="AH359" s="277">
        <v>3.5237500000000002</v>
      </c>
      <c r="AI359" s="53"/>
      <c r="AJ359" s="47">
        <v>5</v>
      </c>
      <c r="AK359" s="46" t="s">
        <v>119</v>
      </c>
      <c r="AL359" s="46" t="s">
        <v>119</v>
      </c>
      <c r="AM359" s="47" t="s">
        <v>9</v>
      </c>
      <c r="AN359" s="47">
        <v>5.75</v>
      </c>
    </row>
    <row r="360" spans="1:40" customFormat="1" ht="15" customHeight="1" x14ac:dyDescent="0.3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43">
        <v>2004</v>
      </c>
      <c r="X360" s="44">
        <v>7.7702863404675293</v>
      </c>
      <c r="Y360" s="47">
        <v>11.525</v>
      </c>
      <c r="Z360" s="46">
        <v>1.05</v>
      </c>
      <c r="AA360" s="277">
        <v>1.2675000000000001</v>
      </c>
      <c r="AB360" s="277">
        <v>0.2</v>
      </c>
      <c r="AC360" s="277">
        <v>0.97875000000000001</v>
      </c>
      <c r="AD360" s="277">
        <v>4.8750000000000002E-2</v>
      </c>
      <c r="AE360" s="277">
        <v>1.17625</v>
      </c>
      <c r="AF360" s="277">
        <v>0.97124999999999995</v>
      </c>
      <c r="AG360" s="296">
        <v>15.675000000000001</v>
      </c>
      <c r="AH360" s="277">
        <v>3.2637499999999999</v>
      </c>
      <c r="AI360" s="53"/>
      <c r="AJ360" s="47">
        <v>5.625</v>
      </c>
      <c r="AK360" s="46">
        <v>2.2499999999999999E-2</v>
      </c>
      <c r="AL360" s="46">
        <v>0.01</v>
      </c>
      <c r="AM360" s="47" t="s">
        <v>9</v>
      </c>
      <c r="AN360" s="47">
        <v>7.5</v>
      </c>
    </row>
    <row r="361" spans="1:40" customFormat="1" ht="15" customHeight="1" x14ac:dyDescent="0.3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43">
        <v>2005</v>
      </c>
      <c r="X361" s="44">
        <v>7.3283117881641324</v>
      </c>
      <c r="Y361" s="47">
        <v>11.18</v>
      </c>
      <c r="Z361" s="46">
        <v>1.2762500000000001</v>
      </c>
      <c r="AA361" s="277">
        <v>1.4737499999999999</v>
      </c>
      <c r="AB361" s="277">
        <v>0.105</v>
      </c>
      <c r="AC361" s="277">
        <v>1.05125</v>
      </c>
      <c r="AD361" s="277">
        <v>0.01</v>
      </c>
      <c r="AE361" s="277">
        <v>1.26</v>
      </c>
      <c r="AF361" s="277">
        <v>1.0175000000000001</v>
      </c>
      <c r="AG361" s="296">
        <v>15.824999999999999</v>
      </c>
      <c r="AH361" s="277">
        <v>3.1225000000000001</v>
      </c>
      <c r="AI361" s="53"/>
      <c r="AJ361" s="47">
        <v>3.55</v>
      </c>
      <c r="AK361" s="46">
        <v>0.01</v>
      </c>
      <c r="AL361" s="46">
        <v>0.01</v>
      </c>
      <c r="AM361" s="47" t="s">
        <v>9</v>
      </c>
      <c r="AN361" s="47" t="s">
        <v>135</v>
      </c>
    </row>
    <row r="362" spans="1:40" customFormat="1" ht="15" customHeight="1" x14ac:dyDescent="0.3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43">
        <v>2006</v>
      </c>
      <c r="X362" s="44">
        <v>7.2066067782447902</v>
      </c>
      <c r="Y362" s="47">
        <v>10.4125</v>
      </c>
      <c r="Z362" s="46">
        <v>1.125</v>
      </c>
      <c r="AA362" s="277">
        <v>1.3125</v>
      </c>
      <c r="AB362" s="277">
        <v>0.2</v>
      </c>
      <c r="AC362" s="277">
        <v>0.84499999999999997</v>
      </c>
      <c r="AD362" s="277">
        <v>5.5E-2</v>
      </c>
      <c r="AE362" s="277">
        <v>1.1375</v>
      </c>
      <c r="AF362" s="277">
        <v>1.0262500000000001</v>
      </c>
      <c r="AG362" s="296">
        <v>16.237500000000001</v>
      </c>
      <c r="AH362" s="277">
        <v>3.1675</v>
      </c>
      <c r="AI362" s="53"/>
      <c r="AJ362" s="47">
        <v>4.625</v>
      </c>
      <c r="AK362" s="46" t="s">
        <v>147</v>
      </c>
      <c r="AL362" s="46" t="s">
        <v>147</v>
      </c>
      <c r="AM362" s="47"/>
      <c r="AN362" s="47">
        <v>10</v>
      </c>
    </row>
    <row r="363" spans="1:40" customFormat="1" ht="15" customHeight="1" x14ac:dyDescent="0.3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43">
        <v>2007</v>
      </c>
      <c r="X363" s="44">
        <v>7.8038117813266261</v>
      </c>
      <c r="Y363" s="47">
        <v>10.412500000000001</v>
      </c>
      <c r="Z363" s="46">
        <v>1.0899999999999999</v>
      </c>
      <c r="AA363" s="277">
        <v>1.165</v>
      </c>
      <c r="AB363" s="277">
        <v>0.2</v>
      </c>
      <c r="AC363" s="277">
        <v>0.75374999999999992</v>
      </c>
      <c r="AD363" s="277">
        <v>0.01</v>
      </c>
      <c r="AE363" s="277">
        <v>1.21</v>
      </c>
      <c r="AF363" s="277">
        <v>0.95750000000000002</v>
      </c>
      <c r="AG363" s="296">
        <v>16.5</v>
      </c>
      <c r="AH363" s="277">
        <v>3.2562500000000001</v>
      </c>
      <c r="AI363" s="53"/>
      <c r="AJ363" s="47">
        <v>5.0750000000000002</v>
      </c>
      <c r="AK363" s="46">
        <v>0.01</v>
      </c>
      <c r="AL363" s="46">
        <v>0.01</v>
      </c>
      <c r="AM363" s="47" t="s">
        <v>9</v>
      </c>
      <c r="AN363" s="47">
        <v>5.15</v>
      </c>
    </row>
    <row r="364" spans="1:40" customFormat="1" ht="15" customHeight="1" x14ac:dyDescent="0.3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43">
        <v>2008</v>
      </c>
      <c r="X364" s="44">
        <v>7.7134899418966043</v>
      </c>
      <c r="Y364" s="47">
        <v>10.55</v>
      </c>
      <c r="Z364" s="46">
        <v>1.17825</v>
      </c>
      <c r="AA364" s="277">
        <v>1.1074999999999999</v>
      </c>
      <c r="AB364" s="277">
        <v>4.4999999999999998E-2</v>
      </c>
      <c r="AC364" s="277">
        <v>0.75375000000000003</v>
      </c>
      <c r="AD364" s="277" t="s">
        <v>147</v>
      </c>
      <c r="AE364" s="277">
        <v>1.1600000000000001</v>
      </c>
      <c r="AF364" s="277">
        <v>0.97124999999999995</v>
      </c>
      <c r="AG364" s="296">
        <v>16.25</v>
      </c>
      <c r="AH364" s="277">
        <v>3.2262499999999998</v>
      </c>
      <c r="AI364" s="53"/>
      <c r="AJ364" s="47">
        <v>4.375</v>
      </c>
      <c r="AK364" s="46" t="s">
        <v>147</v>
      </c>
      <c r="AL364" s="46">
        <v>0.01</v>
      </c>
      <c r="AM364" s="47" t="s">
        <v>9</v>
      </c>
      <c r="AN364" s="47">
        <v>6.75</v>
      </c>
    </row>
    <row r="365" spans="1:40" customFormat="1" ht="15" customHeight="1" x14ac:dyDescent="0.3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43">
        <v>2009</v>
      </c>
      <c r="X365" s="44">
        <v>7.7914995333444574</v>
      </c>
      <c r="Y365" s="47">
        <v>10.825000000000001</v>
      </c>
      <c r="Z365" s="46">
        <v>1.111</v>
      </c>
      <c r="AA365" s="277">
        <v>1.3312499999999998</v>
      </c>
      <c r="AB365" s="277">
        <v>0.06</v>
      </c>
      <c r="AC365" s="277">
        <v>0.73875000000000002</v>
      </c>
      <c r="AD365" s="277" t="s">
        <v>9</v>
      </c>
      <c r="AE365" s="277">
        <v>1.1637499999999998</v>
      </c>
      <c r="AF365" s="277">
        <v>0.95125000000000004</v>
      </c>
      <c r="AG365" s="296">
        <v>16.087499999999999</v>
      </c>
      <c r="AH365" s="277">
        <v>3.3862499999999995</v>
      </c>
      <c r="AI365" s="43"/>
      <c r="AJ365" s="47">
        <v>4.4000000000000004</v>
      </c>
      <c r="AK365" s="46">
        <v>0.01</v>
      </c>
      <c r="AL365" s="46" t="s">
        <v>147</v>
      </c>
      <c r="AM365" s="47" t="s">
        <v>9</v>
      </c>
      <c r="AN365" s="47" t="s">
        <v>9</v>
      </c>
    </row>
    <row r="366" spans="1:40" customFormat="1" ht="15" customHeight="1" x14ac:dyDescent="0.3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43">
        <v>2010</v>
      </c>
      <c r="X366" s="44">
        <v>7.7019559048821975</v>
      </c>
      <c r="Y366" s="47">
        <v>11.799999999999999</v>
      </c>
      <c r="Z366" s="46">
        <v>1.17625</v>
      </c>
      <c r="AA366" s="277">
        <v>1.55125</v>
      </c>
      <c r="AB366" s="277">
        <v>6.25E-2</v>
      </c>
      <c r="AC366" s="277">
        <v>0.82500000000000007</v>
      </c>
      <c r="AD366" s="277">
        <v>1.1666666666666667E-2</v>
      </c>
      <c r="AE366" s="277">
        <v>1.2362499999999998</v>
      </c>
      <c r="AF366" s="277">
        <v>1.00875</v>
      </c>
      <c r="AG366" s="296">
        <v>16.587499999999999</v>
      </c>
      <c r="AH366" s="277">
        <v>3.6237499999999998</v>
      </c>
      <c r="AI366" s="43"/>
      <c r="AJ366" s="47">
        <v>3.625</v>
      </c>
      <c r="AK366" s="46">
        <v>0.01</v>
      </c>
      <c r="AL366" s="46">
        <v>0.01</v>
      </c>
      <c r="AM366" s="47" t="s">
        <v>9</v>
      </c>
      <c r="AN366" s="47">
        <v>4.7</v>
      </c>
    </row>
    <row r="367" spans="1:40" customFormat="1" ht="15" customHeight="1" x14ac:dyDescent="0.3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43">
        <v>2011</v>
      </c>
      <c r="X367" s="44">
        <v>7.3776169900962767</v>
      </c>
      <c r="Y367" s="47">
        <v>12.762499999999999</v>
      </c>
      <c r="Z367" s="46">
        <v>1.1775</v>
      </c>
      <c r="AA367" s="277">
        <v>1.4312499999999999</v>
      </c>
      <c r="AB367" s="277">
        <v>6.5000000000000002E-2</v>
      </c>
      <c r="AC367" s="277">
        <v>0.81625000000000003</v>
      </c>
      <c r="AD367" s="277">
        <v>0.01</v>
      </c>
      <c r="AE367" s="277">
        <v>1.2149999999999999</v>
      </c>
      <c r="AF367" s="277">
        <v>1.0425</v>
      </c>
      <c r="AG367" s="296">
        <v>17.924999999999997</v>
      </c>
      <c r="AH367" s="277">
        <v>3.7012499999999999</v>
      </c>
      <c r="AI367" s="43"/>
      <c r="AJ367" s="47">
        <v>3</v>
      </c>
      <c r="AK367" s="46">
        <v>1.1666666666666667E-2</v>
      </c>
      <c r="AL367" s="46" t="s">
        <v>147</v>
      </c>
      <c r="AM367" s="47" t="s">
        <v>9</v>
      </c>
      <c r="AN367" s="47">
        <v>5.7333333333333334</v>
      </c>
    </row>
    <row r="368" spans="1:40" customFormat="1" ht="15" customHeight="1" x14ac:dyDescent="0.3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43">
        <v>2012</v>
      </c>
      <c r="X368" s="44">
        <v>7.3226347028833603</v>
      </c>
      <c r="Y368" s="47">
        <v>11.80625</v>
      </c>
      <c r="Z368" s="46">
        <v>1.1499999999999999</v>
      </c>
      <c r="AA368" s="277">
        <v>1.2162500000000001</v>
      </c>
      <c r="AB368" s="277">
        <v>0.1875</v>
      </c>
      <c r="AC368" s="277">
        <v>0.94</v>
      </c>
      <c r="AD368" s="277">
        <v>2.8333333333333332E-2</v>
      </c>
      <c r="AE368" s="277">
        <v>1.2137500000000001</v>
      </c>
      <c r="AF368" s="277">
        <v>1.1187499999999999</v>
      </c>
      <c r="AG368" s="296">
        <v>16.787499999999998</v>
      </c>
      <c r="AH368" s="277">
        <v>3.5262499999999997</v>
      </c>
      <c r="AI368" s="43"/>
      <c r="AJ368" s="47">
        <v>3.1666666666666665</v>
      </c>
      <c r="AK368" s="46">
        <v>0.01</v>
      </c>
      <c r="AL368" s="46" t="s">
        <v>9</v>
      </c>
      <c r="AM368" s="47" t="s">
        <v>9</v>
      </c>
      <c r="AN368" s="47">
        <v>8.4499999999999993</v>
      </c>
    </row>
    <row r="369" spans="1:40" customFormat="1" ht="15" customHeight="1" x14ac:dyDescent="0.3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43">
        <v>2013</v>
      </c>
      <c r="X369" s="44">
        <v>7.6730010079349862</v>
      </c>
      <c r="Y369" s="47">
        <v>13.533750000000001</v>
      </c>
      <c r="Z369" s="46">
        <v>1.1862499999999998</v>
      </c>
      <c r="AA369" s="277">
        <v>1.10375</v>
      </c>
      <c r="AB369" s="277">
        <v>0.1</v>
      </c>
      <c r="AC369" s="277">
        <v>0.87</v>
      </c>
      <c r="AD369" s="277">
        <v>1.2500000000000001E-2</v>
      </c>
      <c r="AE369" s="277">
        <v>1.20625</v>
      </c>
      <c r="AF369" s="277">
        <v>1.0162500000000001</v>
      </c>
      <c r="AG369" s="296">
        <v>16.987500000000001</v>
      </c>
      <c r="AH369" s="277">
        <v>3.8087499999999999</v>
      </c>
      <c r="AI369" s="43"/>
      <c r="AJ369" s="47">
        <v>2.75</v>
      </c>
      <c r="AK369" s="46">
        <v>0.01</v>
      </c>
      <c r="AL369" s="46" t="s">
        <v>9</v>
      </c>
      <c r="AM369" s="47" t="s">
        <v>9</v>
      </c>
      <c r="AN369" s="47" t="s">
        <v>9</v>
      </c>
    </row>
    <row r="370" spans="1:40" customFormat="1" ht="15" customHeight="1" x14ac:dyDescent="0.3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43">
        <v>2014</v>
      </c>
      <c r="X370" s="44">
        <v>7.5501993521155546</v>
      </c>
      <c r="Y370" s="47">
        <v>5.6199999999999992</v>
      </c>
      <c r="Z370" s="46">
        <v>1.1375</v>
      </c>
      <c r="AA370" s="277">
        <v>1.6349999999999998</v>
      </c>
      <c r="AB370" s="277">
        <v>9.1249999999999998E-2</v>
      </c>
      <c r="AC370" s="277">
        <v>0.87624999999999997</v>
      </c>
      <c r="AD370" s="277">
        <v>3.8750000000000007E-2</v>
      </c>
      <c r="AE370" s="277">
        <v>1.1949999999999998</v>
      </c>
      <c r="AF370" s="277">
        <v>0.94499999999999995</v>
      </c>
      <c r="AG370" s="296">
        <v>16.6875</v>
      </c>
      <c r="AH370" s="277">
        <v>3.2937499999999997</v>
      </c>
      <c r="AI370" s="43"/>
      <c r="AJ370" s="47">
        <v>3.75</v>
      </c>
      <c r="AK370" s="277">
        <v>0.01</v>
      </c>
      <c r="AL370" s="46" t="s">
        <v>9</v>
      </c>
      <c r="AM370" s="47" t="s">
        <v>9</v>
      </c>
      <c r="AN370" s="47" t="s">
        <v>9</v>
      </c>
    </row>
    <row r="371" spans="1:40" customFormat="1" ht="15" customHeight="1" x14ac:dyDescent="0.3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43">
        <v>2015</v>
      </c>
      <c r="X371" s="44">
        <v>7.5018496453366028</v>
      </c>
      <c r="Y371" s="47">
        <v>5.3324999999999996</v>
      </c>
      <c r="Z371" s="46">
        <v>1.0662500000000001</v>
      </c>
      <c r="AA371" s="277">
        <v>1.4412499999999999</v>
      </c>
      <c r="AB371" s="277">
        <v>0.1075</v>
      </c>
      <c r="AC371" s="277">
        <v>0.92499999999999993</v>
      </c>
      <c r="AD371" s="277">
        <v>4.1666666666666664E-2</v>
      </c>
      <c r="AE371" s="277">
        <v>1.1837500000000001</v>
      </c>
      <c r="AF371" s="277">
        <v>0.86250000000000004</v>
      </c>
      <c r="AG371" s="296">
        <v>15.775</v>
      </c>
      <c r="AH371" s="277">
        <v>3.1012500000000003</v>
      </c>
      <c r="AI371" s="43"/>
      <c r="AJ371" s="47">
        <v>3</v>
      </c>
      <c r="AK371" s="277">
        <v>0.01</v>
      </c>
      <c r="AL371" s="46" t="s">
        <v>9</v>
      </c>
      <c r="AM371" s="47" t="s">
        <v>9</v>
      </c>
      <c r="AN371" s="47" t="s">
        <v>9</v>
      </c>
    </row>
    <row r="372" spans="1:40" customFormat="1" ht="15" customHeight="1" x14ac:dyDescent="0.3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43">
        <v>2016</v>
      </c>
      <c r="X372" s="44">
        <v>7.0555265862777468</v>
      </c>
      <c r="Y372" s="47">
        <v>12.157500000000001</v>
      </c>
      <c r="Z372" s="46">
        <v>1.1212500000000001</v>
      </c>
      <c r="AA372" s="277">
        <v>1.2749999999999999</v>
      </c>
      <c r="AB372" s="277">
        <v>0.1</v>
      </c>
      <c r="AC372" s="277">
        <v>1.0575000000000001</v>
      </c>
      <c r="AD372" s="277">
        <v>0.01</v>
      </c>
      <c r="AE372" s="277">
        <v>1.47</v>
      </c>
      <c r="AF372" s="277">
        <v>0.95874999999999999</v>
      </c>
      <c r="AG372" s="296">
        <v>17.175000000000001</v>
      </c>
      <c r="AH372" s="277">
        <v>3.6062500000000002</v>
      </c>
      <c r="AI372" s="43"/>
      <c r="AJ372" s="47">
        <v>2.7</v>
      </c>
      <c r="AK372" s="277">
        <v>0.02</v>
      </c>
      <c r="AL372" s="46" t="s">
        <v>9</v>
      </c>
      <c r="AM372" s="47" t="s">
        <v>9</v>
      </c>
      <c r="AN372" s="47">
        <v>40</v>
      </c>
    </row>
    <row r="373" spans="1:40" customFormat="1" ht="15" customHeight="1" thickBot="1" x14ac:dyDescent="0.35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54">
        <v>2017</v>
      </c>
      <c r="X373" s="55">
        <v>7.0650613911054778</v>
      </c>
      <c r="Y373" s="58">
        <v>11.94</v>
      </c>
      <c r="Z373" s="57">
        <v>1.1924999999999999</v>
      </c>
      <c r="AA373" s="278">
        <v>1.57375</v>
      </c>
      <c r="AB373" s="278">
        <v>8.7499999999999994E-2</v>
      </c>
      <c r="AC373" s="278">
        <v>1.1487499999999999</v>
      </c>
      <c r="AD373" s="278">
        <v>8.7500000000000008E-3</v>
      </c>
      <c r="AE373" s="278">
        <v>1.4425000000000001</v>
      </c>
      <c r="AF373" s="278">
        <v>1.06</v>
      </c>
      <c r="AG373" s="299">
        <v>17.912500000000001</v>
      </c>
      <c r="AH373" s="278">
        <v>3.4524999999999997</v>
      </c>
      <c r="AI373" s="54"/>
      <c r="AJ373" s="58">
        <v>2.875</v>
      </c>
      <c r="AK373" s="303">
        <v>1.7499999999999998E-2</v>
      </c>
      <c r="AL373" s="57" t="s">
        <v>9</v>
      </c>
      <c r="AM373" s="58" t="s">
        <v>9</v>
      </c>
      <c r="AN373" s="58" t="s">
        <v>9</v>
      </c>
    </row>
    <row r="374" spans="1:40" customFormat="1" x14ac:dyDescent="0.3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43">
        <v>2018</v>
      </c>
      <c r="X374" s="44">
        <v>7.8761077498143024</v>
      </c>
      <c r="Y374" s="47">
        <v>12.352499999999999</v>
      </c>
      <c r="Z374" s="45">
        <v>1.1300000000000001</v>
      </c>
      <c r="AA374" s="277">
        <v>1.11375</v>
      </c>
      <c r="AB374" s="277">
        <v>0.1</v>
      </c>
      <c r="AC374" s="277">
        <v>0.9537500000000001</v>
      </c>
      <c r="AD374" s="277">
        <v>0.01</v>
      </c>
      <c r="AE374" s="277">
        <v>1.23</v>
      </c>
      <c r="AF374" s="277">
        <v>1.0362500000000001</v>
      </c>
      <c r="AG374" s="296">
        <v>17.212499999999999</v>
      </c>
      <c r="AH374" s="277">
        <v>3.1625000000000001</v>
      </c>
      <c r="AI374" s="43"/>
      <c r="AJ374" s="47">
        <v>3</v>
      </c>
      <c r="AK374" s="277">
        <v>0.01</v>
      </c>
      <c r="AL374" s="46" t="s">
        <v>9</v>
      </c>
      <c r="AM374" s="47" t="s">
        <v>9</v>
      </c>
      <c r="AN374" s="47" t="s">
        <v>9</v>
      </c>
    </row>
    <row r="375" spans="1:40" customFormat="1" ht="14.5" thickBot="1" x14ac:dyDescent="0.35">
      <c r="A375" s="301" t="s">
        <v>326</v>
      </c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54">
        <v>2019</v>
      </c>
      <c r="X375" s="55">
        <v>8.3527243746612712</v>
      </c>
      <c r="Y375" s="58">
        <v>12.42</v>
      </c>
      <c r="Z375" s="56">
        <v>1.0716666666666668</v>
      </c>
      <c r="AA375" s="278">
        <v>1.5250000000000001</v>
      </c>
      <c r="AB375" s="278">
        <v>0.10000000000000002</v>
      </c>
      <c r="AC375" s="278">
        <v>1.155</v>
      </c>
      <c r="AD375" s="278">
        <v>1.6666666666666666E-2</v>
      </c>
      <c r="AE375" s="278">
        <v>1.3166666666666667</v>
      </c>
      <c r="AF375" s="278">
        <v>1.07</v>
      </c>
      <c r="AG375" s="299">
        <v>15.1</v>
      </c>
      <c r="AH375" s="278">
        <v>3.4433333333333334</v>
      </c>
      <c r="AI375" s="54"/>
      <c r="AJ375" s="58">
        <v>3.8333333333333335</v>
      </c>
      <c r="AK375" s="278">
        <v>0.01</v>
      </c>
      <c r="AL375" s="57" t="s">
        <v>9</v>
      </c>
      <c r="AM375" s="58" t="s">
        <v>9</v>
      </c>
      <c r="AN375" s="58" t="s">
        <v>9</v>
      </c>
    </row>
    <row r="376" spans="1:40" customFormat="1" x14ac:dyDescent="0.3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3"/>
      <c r="X376" s="34"/>
      <c r="Y376" s="35"/>
      <c r="Z376" s="36"/>
      <c r="AA376" s="35"/>
      <c r="AB376" s="35"/>
      <c r="AC376" s="35"/>
      <c r="AD376" s="35"/>
      <c r="AE376" s="35"/>
      <c r="AF376" s="35"/>
      <c r="AG376" s="35"/>
      <c r="AH376" s="35"/>
      <c r="AI376" s="37"/>
      <c r="AJ376" s="39"/>
      <c r="AK376" s="38"/>
      <c r="AL376" s="38"/>
      <c r="AM376" s="39"/>
      <c r="AN376" s="39"/>
    </row>
    <row r="377" spans="1:40" customFormat="1" ht="15.5" thickBot="1" x14ac:dyDescent="0.35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40" t="s">
        <v>412</v>
      </c>
      <c r="X377" s="34"/>
      <c r="Y377" s="35"/>
      <c r="Z377" s="36"/>
      <c r="AA377" s="35"/>
      <c r="AB377" s="35"/>
      <c r="AC377" s="35"/>
      <c r="AD377" s="35"/>
      <c r="AE377" s="35"/>
      <c r="AF377" s="35"/>
      <c r="AG377" s="35"/>
      <c r="AH377" s="35"/>
      <c r="AI377" s="37"/>
      <c r="AJ377" s="39"/>
      <c r="AK377" s="38"/>
      <c r="AL377" s="38"/>
      <c r="AM377" s="39"/>
      <c r="AN377" s="39"/>
    </row>
    <row r="378" spans="1:40" customFormat="1" x14ac:dyDescent="0.3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41"/>
      <c r="X378" s="982" t="s">
        <v>16</v>
      </c>
      <c r="Y378" s="982"/>
      <c r="Z378" s="982"/>
      <c r="AA378" s="982"/>
      <c r="AB378" s="982"/>
      <c r="AC378" s="982"/>
      <c r="AD378" s="982"/>
      <c r="AE378" s="982"/>
      <c r="AF378" s="982"/>
      <c r="AG378" s="982"/>
      <c r="AH378" s="982"/>
      <c r="AI378" s="42"/>
      <c r="AJ378" s="982" t="s">
        <v>70</v>
      </c>
      <c r="AK378" s="982"/>
      <c r="AL378" s="982"/>
      <c r="AM378" s="982"/>
      <c r="AN378" s="982"/>
    </row>
    <row r="379" spans="1:40" customFormat="1" ht="17.5" x14ac:dyDescent="0.45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43"/>
      <c r="X379" s="44" t="s">
        <v>94</v>
      </c>
      <c r="Y379" s="45" t="s">
        <v>95</v>
      </c>
      <c r="Z379" s="46" t="s">
        <v>96</v>
      </c>
      <c r="AA379" s="45" t="s">
        <v>120</v>
      </c>
      <c r="AB379" s="45" t="s">
        <v>121</v>
      </c>
      <c r="AC379" s="45" t="s">
        <v>122</v>
      </c>
      <c r="AD379" s="45" t="s">
        <v>123</v>
      </c>
      <c r="AE379" s="45" t="s">
        <v>124</v>
      </c>
      <c r="AF379" s="45" t="s">
        <v>125</v>
      </c>
      <c r="AG379" s="45" t="s">
        <v>126</v>
      </c>
      <c r="AH379" s="45" t="s">
        <v>127</v>
      </c>
      <c r="AI379" s="43"/>
      <c r="AJ379" s="47" t="s">
        <v>25</v>
      </c>
      <c r="AK379" s="46" t="s">
        <v>128</v>
      </c>
      <c r="AL379" s="46" t="s">
        <v>129</v>
      </c>
      <c r="AM379" s="47" t="s">
        <v>90</v>
      </c>
      <c r="AN379" s="47" t="s">
        <v>26</v>
      </c>
    </row>
    <row r="380" spans="1:40" customFormat="1" x14ac:dyDescent="0.3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48"/>
      <c r="X380" s="49"/>
      <c r="Y380" s="50" t="s">
        <v>114</v>
      </c>
      <c r="Z380" s="51" t="s">
        <v>115</v>
      </c>
      <c r="AA380" s="50" t="s">
        <v>116</v>
      </c>
      <c r="AB380" s="50" t="s">
        <v>116</v>
      </c>
      <c r="AC380" s="50" t="s">
        <v>116</v>
      </c>
      <c r="AD380" s="50" t="s">
        <v>116</v>
      </c>
      <c r="AE380" s="50" t="s">
        <v>116</v>
      </c>
      <c r="AF380" s="50" t="s">
        <v>116</v>
      </c>
      <c r="AG380" s="50" t="s">
        <v>116</v>
      </c>
      <c r="AH380" s="50" t="s">
        <v>116</v>
      </c>
      <c r="AI380" s="48"/>
      <c r="AJ380" s="52" t="s">
        <v>117</v>
      </c>
      <c r="AK380" s="51" t="s">
        <v>116</v>
      </c>
      <c r="AL380" s="51" t="s">
        <v>116</v>
      </c>
      <c r="AM380" s="52" t="s">
        <v>116</v>
      </c>
      <c r="AN380" s="52" t="s">
        <v>116</v>
      </c>
    </row>
    <row r="381" spans="1:40" customFormat="1" x14ac:dyDescent="0.3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43">
        <v>2002</v>
      </c>
      <c r="X381" s="44">
        <v>7.3116019581724938</v>
      </c>
      <c r="Y381" s="296">
        <v>11.975</v>
      </c>
      <c r="Z381" s="46">
        <v>0.63249999999999995</v>
      </c>
      <c r="AA381" s="277">
        <v>1.24125</v>
      </c>
      <c r="AB381" s="277">
        <v>5.8333333333333341E-2</v>
      </c>
      <c r="AC381" s="277">
        <v>0.89875000000000005</v>
      </c>
      <c r="AD381" s="277" t="s">
        <v>119</v>
      </c>
      <c r="AE381" s="277">
        <v>1.1916666666666667</v>
      </c>
      <c r="AF381" s="277">
        <v>0.98499999999999999</v>
      </c>
      <c r="AG381" s="296">
        <v>13.283333333333333</v>
      </c>
      <c r="AH381" s="277">
        <v>2.8983333333333334</v>
      </c>
      <c r="AI381" s="53"/>
      <c r="AJ381" s="47">
        <v>5.5</v>
      </c>
      <c r="AK381" s="46">
        <v>3.4375000000000003E-2</v>
      </c>
      <c r="AL381" s="46" t="s">
        <v>119</v>
      </c>
      <c r="AM381" s="47" t="s">
        <v>9</v>
      </c>
      <c r="AN381" s="47">
        <v>3</v>
      </c>
    </row>
    <row r="382" spans="1:40" customFormat="1" x14ac:dyDescent="0.3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43">
        <v>2003</v>
      </c>
      <c r="X382" s="44">
        <v>7.8717232378476103</v>
      </c>
      <c r="Y382" s="296">
        <v>10.5</v>
      </c>
      <c r="Z382" s="46">
        <v>0.59</v>
      </c>
      <c r="AA382" s="277">
        <v>1.4087499999999999</v>
      </c>
      <c r="AB382" s="277">
        <v>0.01</v>
      </c>
      <c r="AC382" s="277">
        <v>0.83499999999999996</v>
      </c>
      <c r="AD382" s="277" t="s">
        <v>119</v>
      </c>
      <c r="AE382" s="277">
        <v>1.17</v>
      </c>
      <c r="AF382" s="277">
        <v>0.97624999999999995</v>
      </c>
      <c r="AG382" s="296">
        <v>16.237500000000001</v>
      </c>
      <c r="AH382" s="277">
        <v>2.9437500000000001</v>
      </c>
      <c r="AI382" s="53"/>
      <c r="AJ382" s="47">
        <v>5.75</v>
      </c>
      <c r="AK382" s="46" t="s">
        <v>119</v>
      </c>
      <c r="AL382" s="46" t="s">
        <v>119</v>
      </c>
      <c r="AM382" s="47" t="s">
        <v>9</v>
      </c>
      <c r="AN382" s="47">
        <v>7.333333333333333</v>
      </c>
    </row>
    <row r="383" spans="1:40" customFormat="1" x14ac:dyDescent="0.3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43">
        <v>2004</v>
      </c>
      <c r="X383" s="44">
        <v>7.2367713371259681</v>
      </c>
      <c r="Y383" s="296">
        <v>11.1175</v>
      </c>
      <c r="Z383" s="46">
        <v>1.0049999999999999</v>
      </c>
      <c r="AA383" s="277">
        <v>1.5425</v>
      </c>
      <c r="AB383" s="277">
        <v>0.2</v>
      </c>
      <c r="AC383" s="277">
        <v>0.95</v>
      </c>
      <c r="AD383" s="277">
        <v>4.6249999999999999E-2</v>
      </c>
      <c r="AE383" s="277">
        <v>1.2050000000000001</v>
      </c>
      <c r="AF383" s="277">
        <v>1.0325</v>
      </c>
      <c r="AG383" s="296">
        <v>16.012499999999999</v>
      </c>
      <c r="AH383" s="277">
        <v>2.8337500000000002</v>
      </c>
      <c r="AI383" s="53"/>
      <c r="AJ383" s="47">
        <v>8.125</v>
      </c>
      <c r="AK383" s="46">
        <v>0.02</v>
      </c>
      <c r="AL383" s="46">
        <v>0.01</v>
      </c>
      <c r="AM383" s="47" t="s">
        <v>9</v>
      </c>
      <c r="AN383" s="47">
        <v>5</v>
      </c>
    </row>
    <row r="384" spans="1:40" customFormat="1" x14ac:dyDescent="0.3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43">
        <v>2005</v>
      </c>
      <c r="X384" s="44">
        <v>6.97613360902431</v>
      </c>
      <c r="Y384" s="296">
        <v>11.195</v>
      </c>
      <c r="Z384" s="46">
        <v>1.0149999999999999</v>
      </c>
      <c r="AA384" s="277">
        <v>1.2887500000000001</v>
      </c>
      <c r="AB384" s="277">
        <v>0.10625</v>
      </c>
      <c r="AC384" s="277">
        <v>1.14625</v>
      </c>
      <c r="AD384" s="277">
        <v>2.6249999999999999E-2</v>
      </c>
      <c r="AE384" s="277">
        <v>1.5175000000000001</v>
      </c>
      <c r="AF384" s="277">
        <v>1.0237499999999999</v>
      </c>
      <c r="AG384" s="296">
        <v>16.162500000000001</v>
      </c>
      <c r="AH384" s="277">
        <v>2.9775</v>
      </c>
      <c r="AI384" s="53"/>
      <c r="AJ384" s="47">
        <v>4.375</v>
      </c>
      <c r="AK384" s="46">
        <v>0.13500000000000001</v>
      </c>
      <c r="AL384" s="46">
        <v>0.01</v>
      </c>
      <c r="AM384" s="47" t="s">
        <v>9</v>
      </c>
      <c r="AN384" s="47" t="s">
        <v>119</v>
      </c>
    </row>
    <row r="385" spans="1:40" customFormat="1" x14ac:dyDescent="0.3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43">
        <v>2006</v>
      </c>
      <c r="X385" s="44">
        <v>7.1191253966773962</v>
      </c>
      <c r="Y385" s="296">
        <v>10.025</v>
      </c>
      <c r="Z385" s="46">
        <v>1.0462499999999999</v>
      </c>
      <c r="AA385" s="277">
        <v>1.43625</v>
      </c>
      <c r="AB385" s="277">
        <v>0.2</v>
      </c>
      <c r="AC385" s="277">
        <v>0.83</v>
      </c>
      <c r="AD385" s="277">
        <v>3.2500000000000001E-2</v>
      </c>
      <c r="AE385" s="277">
        <v>1.1399999999999999</v>
      </c>
      <c r="AF385" s="277">
        <v>1.0387500000000001</v>
      </c>
      <c r="AG385" s="296">
        <v>16.1875</v>
      </c>
      <c r="AH385" s="277">
        <v>2.6387499999999999</v>
      </c>
      <c r="AI385" s="53"/>
      <c r="AJ385" s="47">
        <v>5.0250000000000004</v>
      </c>
      <c r="AK385" s="46" t="s">
        <v>147</v>
      </c>
      <c r="AL385" s="46" t="s">
        <v>147</v>
      </c>
      <c r="AM385" s="47"/>
      <c r="AN385" s="47">
        <v>11</v>
      </c>
    </row>
    <row r="386" spans="1:40" customFormat="1" x14ac:dyDescent="0.3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43">
        <v>2007</v>
      </c>
      <c r="X386" s="44">
        <v>7.8357154974897556</v>
      </c>
      <c r="Y386" s="296">
        <v>10.2125</v>
      </c>
      <c r="Z386" s="46">
        <v>1.05</v>
      </c>
      <c r="AA386" s="277">
        <v>1.24875</v>
      </c>
      <c r="AB386" s="277">
        <v>0.2</v>
      </c>
      <c r="AC386" s="277">
        <v>0.70124999999999993</v>
      </c>
      <c r="AD386" s="277">
        <v>0.01</v>
      </c>
      <c r="AE386" s="277">
        <v>1.1287499999999999</v>
      </c>
      <c r="AF386" s="277">
        <v>0.97499999999999998</v>
      </c>
      <c r="AG386" s="296">
        <v>16.75</v>
      </c>
      <c r="AH386" s="277">
        <v>2.9749999999999996</v>
      </c>
      <c r="AI386" s="53"/>
      <c r="AJ386" s="47">
        <v>5.25</v>
      </c>
      <c r="AK386" s="46">
        <v>0.01</v>
      </c>
      <c r="AL386" s="46">
        <v>0.01</v>
      </c>
      <c r="AM386" s="47" t="s">
        <v>9</v>
      </c>
      <c r="AN386" s="47">
        <v>4</v>
      </c>
    </row>
    <row r="387" spans="1:40" customFormat="1" x14ac:dyDescent="0.3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43">
        <v>2008</v>
      </c>
      <c r="X387" s="44">
        <v>7.7818454452801467</v>
      </c>
      <c r="Y387" s="277">
        <v>9.875</v>
      </c>
      <c r="Z387" s="46">
        <v>1.1035000000000001</v>
      </c>
      <c r="AA387" s="277">
        <v>1.4924999999999999</v>
      </c>
      <c r="AB387" s="277" t="s">
        <v>154</v>
      </c>
      <c r="AC387" s="277">
        <v>0.75249999999999995</v>
      </c>
      <c r="AD387" s="277" t="s">
        <v>147</v>
      </c>
      <c r="AE387" s="277">
        <v>1.1712499999999999</v>
      </c>
      <c r="AF387" s="277">
        <v>0.99624999999999997</v>
      </c>
      <c r="AG387" s="296">
        <v>15.65</v>
      </c>
      <c r="AH387" s="277">
        <v>2.4924999999999997</v>
      </c>
      <c r="AI387" s="53"/>
      <c r="AJ387" s="47">
        <v>4.4000000000000004</v>
      </c>
      <c r="AK387" s="46" t="s">
        <v>147</v>
      </c>
      <c r="AL387" s="46">
        <v>0.01</v>
      </c>
      <c r="AM387" s="47" t="s">
        <v>9</v>
      </c>
      <c r="AN387" s="47">
        <v>4.7</v>
      </c>
    </row>
    <row r="388" spans="1:40" customFormat="1" x14ac:dyDescent="0.3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43">
        <v>2009</v>
      </c>
      <c r="X388" s="44">
        <v>7.9297482852064292</v>
      </c>
      <c r="Y388" s="296">
        <v>10.3</v>
      </c>
      <c r="Z388" s="46">
        <v>1.0649999999999999</v>
      </c>
      <c r="AA388" s="277">
        <v>1.415</v>
      </c>
      <c r="AB388" s="277">
        <v>0.06</v>
      </c>
      <c r="AC388" s="277">
        <v>0.72875000000000001</v>
      </c>
      <c r="AD388" s="277" t="s">
        <v>9</v>
      </c>
      <c r="AE388" s="277">
        <v>1.13625</v>
      </c>
      <c r="AF388" s="277">
        <v>2.0412499999999998</v>
      </c>
      <c r="AG388" s="296">
        <v>15.875</v>
      </c>
      <c r="AH388" s="277">
        <v>2.7925000000000004</v>
      </c>
      <c r="AI388" s="33"/>
      <c r="AJ388" s="47">
        <v>4.5750000000000002</v>
      </c>
      <c r="AK388" s="46">
        <v>0.01</v>
      </c>
      <c r="AL388" s="46" t="s">
        <v>147</v>
      </c>
      <c r="AM388" s="47" t="s">
        <v>9</v>
      </c>
      <c r="AN388" s="47" t="s">
        <v>9</v>
      </c>
    </row>
    <row r="389" spans="1:40" customFormat="1" x14ac:dyDescent="0.3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43">
        <v>2010</v>
      </c>
      <c r="X389" s="44">
        <v>7.7863827061900421</v>
      </c>
      <c r="Y389" s="296">
        <v>11.1625</v>
      </c>
      <c r="Z389" s="46">
        <v>1.1125</v>
      </c>
      <c r="AA389" s="277">
        <v>1.6087499999999999</v>
      </c>
      <c r="AB389" s="277">
        <v>5.7499999999999996E-2</v>
      </c>
      <c r="AC389" s="277">
        <v>0.76000000000000012</v>
      </c>
      <c r="AD389" s="277">
        <v>1.1666666666666667E-2</v>
      </c>
      <c r="AE389" s="277">
        <v>1.1612499999999999</v>
      </c>
      <c r="AF389" s="277">
        <v>0.98499999999999999</v>
      </c>
      <c r="AG389" s="296">
        <v>16.375</v>
      </c>
      <c r="AH389" s="277">
        <v>2.855</v>
      </c>
      <c r="AI389" s="33"/>
      <c r="AJ389" s="47">
        <v>4.125</v>
      </c>
      <c r="AK389" s="46">
        <v>0.01</v>
      </c>
      <c r="AL389" s="46">
        <v>0.01</v>
      </c>
      <c r="AM389" s="47" t="s">
        <v>136</v>
      </c>
      <c r="AN389" s="47">
        <v>7.05</v>
      </c>
    </row>
    <row r="390" spans="1:40" customFormat="1" x14ac:dyDescent="0.3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43">
        <v>2011</v>
      </c>
      <c r="X390" s="44">
        <v>7.4082955328960098</v>
      </c>
      <c r="Y390" s="296">
        <v>11.7875</v>
      </c>
      <c r="Z390" s="46">
        <v>1.0974999999999999</v>
      </c>
      <c r="AA390" s="277">
        <v>1.50875</v>
      </c>
      <c r="AB390" s="277">
        <v>7.2499999999999995E-2</v>
      </c>
      <c r="AC390" s="277">
        <v>0.78874999999999995</v>
      </c>
      <c r="AD390" s="277">
        <v>0.02</v>
      </c>
      <c r="AE390" s="277">
        <v>1.1812499999999999</v>
      </c>
      <c r="AF390" s="277">
        <v>0.97499999999999998</v>
      </c>
      <c r="AG390" s="296">
        <v>16.924999999999997</v>
      </c>
      <c r="AH390" s="277">
        <v>2.9225000000000003</v>
      </c>
      <c r="AI390" s="33"/>
      <c r="AJ390" s="47">
        <v>3.5</v>
      </c>
      <c r="AK390" s="46">
        <v>0.01</v>
      </c>
      <c r="AL390" s="46" t="s">
        <v>147</v>
      </c>
      <c r="AM390" s="47" t="s">
        <v>9</v>
      </c>
      <c r="AN390" s="47">
        <v>8.4</v>
      </c>
    </row>
    <row r="391" spans="1:40" customFormat="1" x14ac:dyDescent="0.3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43">
        <v>2012</v>
      </c>
      <c r="X391" s="44">
        <v>7.2989280244813717</v>
      </c>
      <c r="Y391" s="277">
        <v>9.4124999999999996</v>
      </c>
      <c r="Z391" s="46">
        <v>1.0475000000000001</v>
      </c>
      <c r="AA391" s="277">
        <v>1.8537499999999998</v>
      </c>
      <c r="AB391" s="277">
        <v>8.2500000000000004E-2</v>
      </c>
      <c r="AC391" s="277">
        <v>0.85749999999999993</v>
      </c>
      <c r="AD391" s="277">
        <v>2.8333333333333335E-2</v>
      </c>
      <c r="AE391" s="277">
        <v>1.1724999999999999</v>
      </c>
      <c r="AF391" s="277">
        <v>1.08375</v>
      </c>
      <c r="AG391" s="296">
        <v>16.25</v>
      </c>
      <c r="AH391" s="277">
        <v>2.7962499999999997</v>
      </c>
      <c r="AI391" s="33"/>
      <c r="AJ391" s="47">
        <v>3.8333333333333335</v>
      </c>
      <c r="AK391" s="46">
        <v>0.01</v>
      </c>
      <c r="AL391" s="46" t="s">
        <v>9</v>
      </c>
      <c r="AM391" s="47" t="s">
        <v>9</v>
      </c>
      <c r="AN391" s="47">
        <v>6.9</v>
      </c>
    </row>
    <row r="392" spans="1:40" customFormat="1" x14ac:dyDescent="0.3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43">
        <v>2013</v>
      </c>
      <c r="X392" s="44">
        <v>7.9000000000000012</v>
      </c>
      <c r="Y392" s="296">
        <v>11.1</v>
      </c>
      <c r="Z392" s="46">
        <v>1.0925000000000002</v>
      </c>
      <c r="AA392" s="277">
        <v>1.26</v>
      </c>
      <c r="AB392" s="277">
        <v>0.1</v>
      </c>
      <c r="AC392" s="277">
        <v>0.82750000000000001</v>
      </c>
      <c r="AD392" s="277">
        <v>0.01</v>
      </c>
      <c r="AE392" s="277">
        <v>1.1437499999999998</v>
      </c>
      <c r="AF392" s="277">
        <v>1.01125</v>
      </c>
      <c r="AG392" s="296">
        <v>16.837499999999999</v>
      </c>
      <c r="AH392" s="277">
        <v>2.8775000000000004</v>
      </c>
      <c r="AI392" s="33"/>
      <c r="AJ392" s="47">
        <v>4</v>
      </c>
      <c r="AK392" s="46">
        <v>0.01</v>
      </c>
      <c r="AL392" s="46" t="s">
        <v>9</v>
      </c>
      <c r="AM392" s="47" t="s">
        <v>9</v>
      </c>
      <c r="AN392" s="47" t="s">
        <v>9</v>
      </c>
    </row>
    <row r="393" spans="1:40" customFormat="1" x14ac:dyDescent="0.3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43">
        <v>2014</v>
      </c>
      <c r="X393" s="44">
        <v>7.7501993521155539</v>
      </c>
      <c r="Y393" s="296">
        <v>5.4600000000000009</v>
      </c>
      <c r="Z393" s="46">
        <v>1.0912500000000001</v>
      </c>
      <c r="AA393" s="277">
        <v>1.4612500000000002</v>
      </c>
      <c r="AB393" s="277">
        <v>7.1250000000000008E-2</v>
      </c>
      <c r="AC393" s="277">
        <v>0.89374999999999993</v>
      </c>
      <c r="AD393" s="277">
        <v>3.2500000000000001E-2</v>
      </c>
      <c r="AE393" s="277">
        <v>1.2149999999999999</v>
      </c>
      <c r="AF393" s="277">
        <v>0.96000000000000019</v>
      </c>
      <c r="AG393" s="296">
        <v>16.487500000000001</v>
      </c>
      <c r="AH393" s="277">
        <v>2.7012499999999999</v>
      </c>
      <c r="AI393" s="33"/>
      <c r="AJ393" s="47">
        <v>4</v>
      </c>
      <c r="AK393" s="277">
        <v>1.1250000000000001E-2</v>
      </c>
      <c r="AL393" s="46" t="s">
        <v>9</v>
      </c>
      <c r="AM393" s="47" t="s">
        <v>9</v>
      </c>
      <c r="AN393" s="47" t="s">
        <v>9</v>
      </c>
    </row>
    <row r="394" spans="1:40" customFormat="1" x14ac:dyDescent="0.3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43">
        <v>2015</v>
      </c>
      <c r="X394" s="44">
        <v>7.8650429211236084</v>
      </c>
      <c r="Y394" s="296">
        <v>6.8550000000000004</v>
      </c>
      <c r="Z394" s="46">
        <v>1.0762500000000002</v>
      </c>
      <c r="AA394" s="277">
        <v>1.4087499999999999</v>
      </c>
      <c r="AB394" s="277">
        <v>0.1</v>
      </c>
      <c r="AC394" s="277">
        <v>1.0049999999999999</v>
      </c>
      <c r="AD394" s="277">
        <v>1.1666666666666667E-2</v>
      </c>
      <c r="AE394" s="277">
        <v>1.3975</v>
      </c>
      <c r="AF394" s="277">
        <v>0.8650000000000001</v>
      </c>
      <c r="AG394" s="296">
        <v>16.3125</v>
      </c>
      <c r="AH394" s="277">
        <v>2.7237499999999999</v>
      </c>
      <c r="AI394" s="33"/>
      <c r="AJ394" s="47">
        <v>3.375</v>
      </c>
      <c r="AK394" s="277">
        <v>0.01</v>
      </c>
      <c r="AL394" s="46" t="s">
        <v>9</v>
      </c>
      <c r="AM394" s="47" t="s">
        <v>9</v>
      </c>
      <c r="AN394" s="47" t="s">
        <v>9</v>
      </c>
    </row>
    <row r="395" spans="1:40" customFormat="1" x14ac:dyDescent="0.3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43">
        <v>2016</v>
      </c>
      <c r="X395" s="44">
        <v>7.2818910073558918</v>
      </c>
      <c r="Y395" s="296">
        <v>11.832500000000001</v>
      </c>
      <c r="Z395" s="46">
        <v>1.1187499999999999</v>
      </c>
      <c r="AA395" s="277">
        <v>1.55375</v>
      </c>
      <c r="AB395" s="277">
        <v>0.10750000000000001</v>
      </c>
      <c r="AC395" s="277">
        <v>1.09375</v>
      </c>
      <c r="AD395" s="277">
        <v>1.2500000000000001E-2</v>
      </c>
      <c r="AE395" s="277">
        <v>1.5074999999999998</v>
      </c>
      <c r="AF395" s="277">
        <v>0.91749999999999998</v>
      </c>
      <c r="AG395" s="296">
        <v>17.774999999999999</v>
      </c>
      <c r="AH395" s="277">
        <v>3.1524999999999999</v>
      </c>
      <c r="AI395" s="33"/>
      <c r="AJ395" s="47">
        <v>2.875</v>
      </c>
      <c r="AK395" s="277">
        <v>0.02</v>
      </c>
      <c r="AL395" s="46" t="s">
        <v>9</v>
      </c>
      <c r="AM395" s="47" t="s">
        <v>9</v>
      </c>
      <c r="AN395" s="47">
        <v>40</v>
      </c>
    </row>
    <row r="396" spans="1:40" customFormat="1" ht="14.5" thickBot="1" x14ac:dyDescent="0.35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54">
        <v>2017</v>
      </c>
      <c r="X396" s="55">
        <v>7.1715415776308395</v>
      </c>
      <c r="Y396" s="299">
        <v>11.844999999999999</v>
      </c>
      <c r="Z396" s="57">
        <v>1.1950000000000001</v>
      </c>
      <c r="AA396" s="278">
        <v>1.6124999999999998</v>
      </c>
      <c r="AB396" s="278">
        <v>0.1</v>
      </c>
      <c r="AC396" s="278">
        <v>0.98124999999999996</v>
      </c>
      <c r="AD396" s="278">
        <v>1.5000000000000001E-2</v>
      </c>
      <c r="AE396" s="278">
        <v>1.3712500000000001</v>
      </c>
      <c r="AF396" s="278">
        <v>1.04125</v>
      </c>
      <c r="AG396" s="299">
        <v>18.700000000000003</v>
      </c>
      <c r="AH396" s="278">
        <v>2.9750000000000001</v>
      </c>
      <c r="AI396" s="70"/>
      <c r="AJ396" s="58">
        <v>3.625</v>
      </c>
      <c r="AK396" s="278">
        <v>1.7499999999999998E-2</v>
      </c>
      <c r="AL396" s="57" t="s">
        <v>9</v>
      </c>
      <c r="AM396" s="58" t="s">
        <v>9</v>
      </c>
      <c r="AN396" s="58" t="s">
        <v>9</v>
      </c>
    </row>
    <row r="397" spans="1:40" customFormat="1" x14ac:dyDescent="0.3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43">
        <v>2018</v>
      </c>
      <c r="X397" s="44">
        <v>7.9867803359986178</v>
      </c>
      <c r="Y397" s="296">
        <v>11.42</v>
      </c>
      <c r="Z397" s="45">
        <v>1.1087500000000001</v>
      </c>
      <c r="AA397" s="277">
        <v>1.2850000000000001</v>
      </c>
      <c r="AB397" s="277">
        <v>0.1</v>
      </c>
      <c r="AC397" s="277">
        <v>0.89374999999999993</v>
      </c>
      <c r="AD397" s="277">
        <v>0.01</v>
      </c>
      <c r="AE397" s="277">
        <v>1.2050000000000001</v>
      </c>
      <c r="AF397" s="277">
        <v>1.03</v>
      </c>
      <c r="AG397" s="296">
        <v>16.9375</v>
      </c>
      <c r="AH397" s="277">
        <v>2.69</v>
      </c>
      <c r="AI397" s="33"/>
      <c r="AJ397" s="47">
        <v>3.75</v>
      </c>
      <c r="AK397" s="277">
        <v>0.01</v>
      </c>
      <c r="AL397" s="46" t="s">
        <v>9</v>
      </c>
      <c r="AM397" s="47" t="s">
        <v>9</v>
      </c>
      <c r="AN397" s="47" t="s">
        <v>9</v>
      </c>
    </row>
    <row r="398" spans="1:40" customFormat="1" ht="14.5" thickBot="1" x14ac:dyDescent="0.35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54">
        <v>2019</v>
      </c>
      <c r="X398" s="55">
        <v>8.5280013442826856</v>
      </c>
      <c r="Y398" s="299">
        <v>11.853333333333333</v>
      </c>
      <c r="Z398" s="56">
        <v>1.0383333333333333</v>
      </c>
      <c r="AA398" s="278">
        <v>1.8266666666666669</v>
      </c>
      <c r="AB398" s="278">
        <v>0.10000000000000002</v>
      </c>
      <c r="AC398" s="278">
        <v>1.2166666666666666</v>
      </c>
      <c r="AD398" s="278">
        <v>1.6666666666666666E-2</v>
      </c>
      <c r="AE398" s="278">
        <v>1.3716666666666668</v>
      </c>
      <c r="AF398" s="278">
        <v>1.1133333333333335</v>
      </c>
      <c r="AG398" s="299">
        <v>15.833333333333334</v>
      </c>
      <c r="AH398" s="278">
        <v>3.0166666666666671</v>
      </c>
      <c r="AI398" s="70"/>
      <c r="AJ398" s="58">
        <v>5</v>
      </c>
      <c r="AK398" s="278">
        <v>0.01</v>
      </c>
      <c r="AL398" s="57" t="s">
        <v>9</v>
      </c>
      <c r="AM398" s="58" t="s">
        <v>9</v>
      </c>
      <c r="AN398" s="58" t="s">
        <v>9</v>
      </c>
    </row>
    <row r="399" spans="1:40" customFormat="1" x14ac:dyDescent="0.3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3"/>
      <c r="X399" s="34"/>
      <c r="Y399" s="35"/>
      <c r="Z399" s="36"/>
      <c r="AA399" s="35"/>
      <c r="AB399" s="35"/>
      <c r="AC399" s="35"/>
      <c r="AD399" s="35"/>
      <c r="AE399" s="35"/>
      <c r="AF399" s="35"/>
      <c r="AG399" s="35"/>
      <c r="AH399" s="35"/>
      <c r="AI399" s="37"/>
      <c r="AJ399" s="39"/>
      <c r="AK399" s="38"/>
      <c r="AL399" s="38"/>
      <c r="AM399" s="39"/>
      <c r="AN399" s="39"/>
    </row>
    <row r="400" spans="1:40" customFormat="1" ht="15.5" thickBot="1" x14ac:dyDescent="0.35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40" t="s">
        <v>419</v>
      </c>
      <c r="X400" s="34"/>
      <c r="Y400" s="35"/>
      <c r="Z400" s="36"/>
      <c r="AA400" s="35"/>
      <c r="AB400" s="35"/>
      <c r="AC400" s="35"/>
      <c r="AD400" s="35"/>
      <c r="AE400" s="35"/>
      <c r="AF400" s="35"/>
      <c r="AG400" s="35"/>
      <c r="AH400" s="35"/>
      <c r="AI400" s="37"/>
      <c r="AJ400" s="39"/>
      <c r="AK400" s="38"/>
      <c r="AL400" s="38"/>
      <c r="AM400" s="39"/>
      <c r="AN400" s="39"/>
    </row>
    <row r="401" spans="1:40" customFormat="1" x14ac:dyDescent="0.3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41"/>
      <c r="X401" s="982" t="s">
        <v>16</v>
      </c>
      <c r="Y401" s="982"/>
      <c r="Z401" s="982"/>
      <c r="AA401" s="982"/>
      <c r="AB401" s="982"/>
      <c r="AC401" s="982"/>
      <c r="AD401" s="982"/>
      <c r="AE401" s="982"/>
      <c r="AF401" s="982"/>
      <c r="AG401" s="982"/>
      <c r="AH401" s="982"/>
      <c r="AI401" s="42"/>
      <c r="AJ401" s="982" t="s">
        <v>70</v>
      </c>
      <c r="AK401" s="982"/>
      <c r="AL401" s="982"/>
      <c r="AM401" s="982"/>
      <c r="AN401" s="982"/>
    </row>
    <row r="402" spans="1:40" customFormat="1" ht="17.5" x14ac:dyDescent="0.45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43"/>
      <c r="X402" s="44" t="s">
        <v>94</v>
      </c>
      <c r="Y402" s="45" t="s">
        <v>95</v>
      </c>
      <c r="Z402" s="46" t="s">
        <v>96</v>
      </c>
      <c r="AA402" s="45" t="s">
        <v>120</v>
      </c>
      <c r="AB402" s="45" t="s">
        <v>121</v>
      </c>
      <c r="AC402" s="45" t="s">
        <v>122</v>
      </c>
      <c r="AD402" s="45" t="s">
        <v>123</v>
      </c>
      <c r="AE402" s="45" t="s">
        <v>124</v>
      </c>
      <c r="AF402" s="45" t="s">
        <v>125</v>
      </c>
      <c r="AG402" s="45" t="s">
        <v>126</v>
      </c>
      <c r="AH402" s="45" t="s">
        <v>127</v>
      </c>
      <c r="AI402" s="43"/>
      <c r="AJ402" s="47" t="s">
        <v>25</v>
      </c>
      <c r="AK402" s="46" t="s">
        <v>128</v>
      </c>
      <c r="AL402" s="46" t="s">
        <v>129</v>
      </c>
      <c r="AM402" s="47" t="s">
        <v>90</v>
      </c>
      <c r="AN402" s="47" t="s">
        <v>26</v>
      </c>
    </row>
    <row r="403" spans="1:40" customFormat="1" x14ac:dyDescent="0.3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48"/>
      <c r="X403" s="49"/>
      <c r="Y403" s="50" t="s">
        <v>114</v>
      </c>
      <c r="Z403" s="51" t="s">
        <v>115</v>
      </c>
      <c r="AA403" s="50" t="s">
        <v>116</v>
      </c>
      <c r="AB403" s="50" t="s">
        <v>116</v>
      </c>
      <c r="AC403" s="50" t="s">
        <v>116</v>
      </c>
      <c r="AD403" s="50" t="s">
        <v>116</v>
      </c>
      <c r="AE403" s="50" t="s">
        <v>116</v>
      </c>
      <c r="AF403" s="50" t="s">
        <v>116</v>
      </c>
      <c r="AG403" s="50" t="s">
        <v>116</v>
      </c>
      <c r="AH403" s="50" t="s">
        <v>116</v>
      </c>
      <c r="AI403" s="48"/>
      <c r="AJ403" s="52" t="s">
        <v>117</v>
      </c>
      <c r="AK403" s="51" t="s">
        <v>116</v>
      </c>
      <c r="AL403" s="51" t="s">
        <v>116</v>
      </c>
      <c r="AM403" s="52" t="s">
        <v>116</v>
      </c>
      <c r="AN403" s="52" t="s">
        <v>116</v>
      </c>
    </row>
    <row r="404" spans="1:40" customFormat="1" x14ac:dyDescent="0.3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43">
        <v>2001</v>
      </c>
      <c r="X404" s="44">
        <v>7.5857507982684123</v>
      </c>
      <c r="Y404" s="47">
        <v>17.399999999999999</v>
      </c>
      <c r="Z404" s="46">
        <v>1.575</v>
      </c>
      <c r="AA404" s="277">
        <v>5.4424999999999999</v>
      </c>
      <c r="AB404" s="277">
        <v>0.59</v>
      </c>
      <c r="AC404" s="277">
        <v>1.155</v>
      </c>
      <c r="AD404" s="277">
        <v>0.15</v>
      </c>
      <c r="AE404" s="277">
        <v>1.9724999999999999</v>
      </c>
      <c r="AF404" s="277">
        <v>1.22</v>
      </c>
      <c r="AG404" s="296">
        <v>21.8475</v>
      </c>
      <c r="AH404" s="277">
        <v>6.12</v>
      </c>
      <c r="AI404" s="53"/>
      <c r="AJ404" s="47" t="s">
        <v>9</v>
      </c>
      <c r="AK404" s="46" t="s">
        <v>9</v>
      </c>
      <c r="AL404" s="46" t="s">
        <v>9</v>
      </c>
      <c r="AM404" s="47" t="s">
        <v>9</v>
      </c>
      <c r="AN404" s="47" t="s">
        <v>9</v>
      </c>
    </row>
    <row r="405" spans="1:40" customFormat="1" x14ac:dyDescent="0.3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43">
        <v>2002</v>
      </c>
      <c r="X405" s="44">
        <v>7.8794823693748475</v>
      </c>
      <c r="Y405" s="47">
        <v>17.135000000000002</v>
      </c>
      <c r="Z405" s="46">
        <v>1.6125</v>
      </c>
      <c r="AA405" s="277">
        <v>3.9</v>
      </c>
      <c r="AB405" s="277">
        <v>0.46250000000000002</v>
      </c>
      <c r="AC405" s="277">
        <v>1.345</v>
      </c>
      <c r="AD405" s="277">
        <v>0.21</v>
      </c>
      <c r="AE405" s="277">
        <v>1.7</v>
      </c>
      <c r="AF405" s="277">
        <v>1.1599999999999999</v>
      </c>
      <c r="AG405" s="296">
        <v>22.532499999999999</v>
      </c>
      <c r="AH405" s="277">
        <v>5.4924999999999997</v>
      </c>
      <c r="AI405" s="53"/>
      <c r="AJ405" s="47" t="s">
        <v>9</v>
      </c>
      <c r="AK405" s="46" t="s">
        <v>9</v>
      </c>
      <c r="AL405" s="46" t="s">
        <v>9</v>
      </c>
      <c r="AM405" s="47" t="s">
        <v>9</v>
      </c>
      <c r="AN405" s="47" t="s">
        <v>9</v>
      </c>
    </row>
    <row r="406" spans="1:40" customFormat="1" x14ac:dyDescent="0.3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43">
        <v>2003</v>
      </c>
      <c r="X406" s="44">
        <v>7.2880086983155774</v>
      </c>
      <c r="Y406" s="47">
        <v>18.405000000000001</v>
      </c>
      <c r="Z406" s="46">
        <v>1.595</v>
      </c>
      <c r="AA406" s="277">
        <v>6.125</v>
      </c>
      <c r="AB406" s="277">
        <v>0.63</v>
      </c>
      <c r="AC406" s="277">
        <v>1.3325</v>
      </c>
      <c r="AD406" s="277">
        <v>7.7499999999999999E-2</v>
      </c>
      <c r="AE406" s="277">
        <v>2.1375000000000002</v>
      </c>
      <c r="AF406" s="277">
        <v>1.36</v>
      </c>
      <c r="AG406" s="296">
        <v>24.497499999999999</v>
      </c>
      <c r="AH406" s="277">
        <v>4.7824999999999998</v>
      </c>
      <c r="AI406" s="53"/>
      <c r="AJ406" s="47" t="s">
        <v>9</v>
      </c>
      <c r="AK406" s="46" t="s">
        <v>9</v>
      </c>
      <c r="AL406" s="46" t="s">
        <v>9</v>
      </c>
      <c r="AM406" s="47" t="s">
        <v>9</v>
      </c>
      <c r="AN406" s="47" t="s">
        <v>9</v>
      </c>
    </row>
    <row r="407" spans="1:40" customFormat="1" x14ac:dyDescent="0.3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43">
        <v>2004</v>
      </c>
      <c r="X407" s="44">
        <v>6.5504019882500852</v>
      </c>
      <c r="Y407" s="47">
        <v>19.267499999999998</v>
      </c>
      <c r="Z407" s="46">
        <v>1.675</v>
      </c>
      <c r="AA407" s="277">
        <v>4.5125000000000002</v>
      </c>
      <c r="AB407" s="277">
        <v>1.1625000000000001</v>
      </c>
      <c r="AC407" s="277">
        <v>1.3774999999999999</v>
      </c>
      <c r="AD407" s="277">
        <v>0.17249999999999999</v>
      </c>
      <c r="AE407" s="277">
        <v>2.4525000000000001</v>
      </c>
      <c r="AF407" s="277">
        <v>1.1074999999999999</v>
      </c>
      <c r="AG407" s="296">
        <v>27.215</v>
      </c>
      <c r="AH407" s="277">
        <v>4.1124999999999998</v>
      </c>
      <c r="AI407" s="53"/>
      <c r="AJ407" s="47" t="s">
        <v>9</v>
      </c>
      <c r="AK407" s="46" t="s">
        <v>9</v>
      </c>
      <c r="AL407" s="46" t="s">
        <v>9</v>
      </c>
      <c r="AM407" s="47" t="s">
        <v>9</v>
      </c>
      <c r="AN407" s="47" t="s">
        <v>9</v>
      </c>
    </row>
    <row r="408" spans="1:40" customFormat="1" x14ac:dyDescent="0.3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43">
        <v>2005</v>
      </c>
      <c r="X408" s="44">
        <v>7.5777852493262952</v>
      </c>
      <c r="Y408" s="47">
        <v>19.010000000000002</v>
      </c>
      <c r="Z408" s="46">
        <v>1.605</v>
      </c>
      <c r="AA408" s="277">
        <v>5.6174999999999997</v>
      </c>
      <c r="AB408" s="277">
        <v>1.0425</v>
      </c>
      <c r="AC408" s="277">
        <v>1.6174999999999999</v>
      </c>
      <c r="AD408" s="277">
        <v>0.1575</v>
      </c>
      <c r="AE408" s="277">
        <v>4.4024999999999999</v>
      </c>
      <c r="AF408" s="277">
        <v>1.31</v>
      </c>
      <c r="AG408" s="296">
        <v>23.12</v>
      </c>
      <c r="AH408" s="277">
        <v>4.7699999999999996</v>
      </c>
      <c r="AI408" s="53"/>
      <c r="AJ408" s="47" t="s">
        <v>9</v>
      </c>
      <c r="AK408" s="46" t="s">
        <v>9</v>
      </c>
      <c r="AL408" s="46" t="s">
        <v>9</v>
      </c>
      <c r="AM408" s="47" t="s">
        <v>9</v>
      </c>
      <c r="AN408" s="47" t="s">
        <v>9</v>
      </c>
    </row>
    <row r="409" spans="1:40" customFormat="1" x14ac:dyDescent="0.3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43">
        <v>2006</v>
      </c>
      <c r="X409" s="44">
        <v>7.2206701563070057</v>
      </c>
      <c r="Y409" s="47">
        <v>19.077500000000001</v>
      </c>
      <c r="Z409" s="46">
        <v>1.605</v>
      </c>
      <c r="AA409" s="277">
        <v>7.7074999999999996</v>
      </c>
      <c r="AB409" s="277">
        <v>0.86750000000000005</v>
      </c>
      <c r="AC409" s="277">
        <v>1.405</v>
      </c>
      <c r="AD409" s="277">
        <v>0.12</v>
      </c>
      <c r="AE409" s="277">
        <v>3.6150000000000002</v>
      </c>
      <c r="AF409" s="277">
        <v>1.4624999999999999</v>
      </c>
      <c r="AG409" s="296">
        <v>25.215</v>
      </c>
      <c r="AH409" s="277">
        <v>4.8650000000000002</v>
      </c>
      <c r="AI409" s="53"/>
      <c r="AJ409" s="47">
        <v>0.7</v>
      </c>
      <c r="AK409" s="46">
        <v>5.0000000000000001E-3</v>
      </c>
      <c r="AL409" s="46">
        <v>6.0000000000000001E-3</v>
      </c>
      <c r="AM409" s="47" t="s">
        <v>9</v>
      </c>
      <c r="AN409" s="47">
        <v>2.2000000000000002</v>
      </c>
    </row>
    <row r="410" spans="1:40" x14ac:dyDescent="0.3">
      <c r="W410" s="43">
        <v>2007</v>
      </c>
      <c r="X410" s="44">
        <v>7.6176707274877486</v>
      </c>
      <c r="Y410" s="47">
        <v>19.087500000000002</v>
      </c>
      <c r="Z410" s="46">
        <v>1.6125</v>
      </c>
      <c r="AA410" s="277">
        <v>8.1374999999999993</v>
      </c>
      <c r="AB410" s="277">
        <v>1.44</v>
      </c>
      <c r="AC410" s="277">
        <v>1.5425</v>
      </c>
      <c r="AD410" s="277">
        <v>0.1125</v>
      </c>
      <c r="AE410" s="277">
        <v>3.5275000000000003</v>
      </c>
      <c r="AF410" s="277">
        <v>1.4775</v>
      </c>
      <c r="AG410" s="296">
        <v>24.897500000000001</v>
      </c>
      <c r="AH410" s="277">
        <v>4.6349999999999998</v>
      </c>
      <c r="AI410" s="53"/>
      <c r="AJ410" s="47">
        <v>0.9</v>
      </c>
      <c r="AK410" s="46">
        <v>1.4999999999999999E-2</v>
      </c>
      <c r="AL410" s="46">
        <v>1.55E-2</v>
      </c>
      <c r="AM410" s="47" t="s">
        <v>9</v>
      </c>
      <c r="AN410" s="47">
        <v>1.9175</v>
      </c>
    </row>
    <row r="411" spans="1:40" customFormat="1" x14ac:dyDescent="0.3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43">
        <v>2008</v>
      </c>
      <c r="X411" s="44">
        <v>7.7259739207184861</v>
      </c>
      <c r="Y411" s="47">
        <v>18.260000000000002</v>
      </c>
      <c r="Z411" s="46">
        <v>1.5325000000000002</v>
      </c>
      <c r="AA411" s="277">
        <v>7.3599999999999994</v>
      </c>
      <c r="AB411" s="277">
        <v>1.0349999999999999</v>
      </c>
      <c r="AC411" s="277">
        <v>1.6475</v>
      </c>
      <c r="AD411" s="277">
        <v>3.5000000000000003E-2</v>
      </c>
      <c r="AE411" s="277">
        <v>2.33</v>
      </c>
      <c r="AF411" s="277">
        <v>0.91</v>
      </c>
      <c r="AG411" s="296">
        <v>22.9</v>
      </c>
      <c r="AH411" s="277">
        <v>5.0049999999999999</v>
      </c>
      <c r="AI411" s="53"/>
      <c r="AJ411" s="47">
        <v>1.53</v>
      </c>
      <c r="AK411" s="46">
        <v>2.1000000000000001E-2</v>
      </c>
      <c r="AL411" s="46">
        <v>2.5250000000000002E-2</v>
      </c>
      <c r="AM411" s="47" t="s">
        <v>9</v>
      </c>
      <c r="AN411" s="47">
        <v>2.23</v>
      </c>
    </row>
    <row r="412" spans="1:40" customFormat="1" x14ac:dyDescent="0.3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43">
        <v>2009</v>
      </c>
      <c r="X412" s="44">
        <v>7.9750905631927127</v>
      </c>
      <c r="Y412" s="47">
        <v>16.649999999999999</v>
      </c>
      <c r="Z412" s="46">
        <v>1.3900000000000001</v>
      </c>
      <c r="AA412" s="277">
        <v>6.5525000000000002</v>
      </c>
      <c r="AB412" s="277">
        <v>0.66500000000000004</v>
      </c>
      <c r="AC412" s="277">
        <v>2.0500000000000003</v>
      </c>
      <c r="AD412" s="277">
        <v>1.8499999999999999E-2</v>
      </c>
      <c r="AE412" s="277">
        <v>3.0975000000000001</v>
      </c>
      <c r="AF412" s="277">
        <v>0.83525000000000005</v>
      </c>
      <c r="AG412" s="296">
        <v>20.82</v>
      </c>
      <c r="AH412" s="277">
        <v>4.49</v>
      </c>
      <c r="AI412" s="53"/>
      <c r="AJ412" s="47">
        <v>1.1000000000000001</v>
      </c>
      <c r="AK412" s="46">
        <v>1.9E-2</v>
      </c>
      <c r="AL412" s="46">
        <v>9.4999999999999998E-3</v>
      </c>
      <c r="AM412" s="47" t="s">
        <v>9</v>
      </c>
      <c r="AN412" s="47">
        <v>1.425</v>
      </c>
    </row>
    <row r="413" spans="1:40" customFormat="1" x14ac:dyDescent="0.3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43">
        <v>2010</v>
      </c>
      <c r="X413" s="44">
        <v>7.797354652009556</v>
      </c>
      <c r="Y413" s="47">
        <v>17.662500000000001</v>
      </c>
      <c r="Z413" s="46">
        <v>1.4200000000000002</v>
      </c>
      <c r="AA413" s="277">
        <v>7.2625000000000002</v>
      </c>
      <c r="AB413" s="277">
        <v>1.6574999999999998</v>
      </c>
      <c r="AC413" s="277">
        <v>2.0725000000000002</v>
      </c>
      <c r="AD413" s="277">
        <v>0.1075</v>
      </c>
      <c r="AE413" s="277">
        <v>4.1975000000000007</v>
      </c>
      <c r="AF413" s="277">
        <v>1.5575000000000001</v>
      </c>
      <c r="AG413" s="296">
        <v>23.302500000000002</v>
      </c>
      <c r="AH413" s="277">
        <v>2.9425000000000003</v>
      </c>
      <c r="AI413" s="53"/>
      <c r="AJ413" s="47">
        <v>1.0375000000000001</v>
      </c>
      <c r="AK413" s="46">
        <v>1.2999999999999999E-2</v>
      </c>
      <c r="AL413" s="46">
        <v>1.4249999999999999E-2</v>
      </c>
      <c r="AM413" s="47" t="s">
        <v>136</v>
      </c>
      <c r="AN413" s="47">
        <v>0.92500000000000004</v>
      </c>
    </row>
    <row r="414" spans="1:40" customFormat="1" x14ac:dyDescent="0.3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43">
        <v>2011</v>
      </c>
      <c r="X414" s="44">
        <v>7.4262279416529928</v>
      </c>
      <c r="Y414" s="47">
        <v>18.4575</v>
      </c>
      <c r="Z414" s="46">
        <v>1.54</v>
      </c>
      <c r="AA414" s="277">
        <v>7.3575000000000008</v>
      </c>
      <c r="AB414" s="277">
        <v>1.5874999999999999</v>
      </c>
      <c r="AC414" s="277">
        <v>2.2625000000000002</v>
      </c>
      <c r="AD414" s="277">
        <v>6.6000000000000003E-2</v>
      </c>
      <c r="AE414" s="277">
        <v>3.5049999999999999</v>
      </c>
      <c r="AF414" s="277">
        <v>1.2549999999999999</v>
      </c>
      <c r="AG414" s="296">
        <v>23.172499999999999</v>
      </c>
      <c r="AH414" s="277">
        <v>4.5525000000000002</v>
      </c>
      <c r="AI414" s="53"/>
      <c r="AJ414" s="47">
        <v>1.1375</v>
      </c>
      <c r="AK414" s="46">
        <v>0.01</v>
      </c>
      <c r="AL414" s="46">
        <v>1.225E-2</v>
      </c>
      <c r="AM414" s="47" t="s">
        <v>9</v>
      </c>
      <c r="AN414" s="47">
        <v>3.375</v>
      </c>
    </row>
    <row r="415" spans="1:40" customFormat="1" x14ac:dyDescent="0.3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43">
        <v>2012</v>
      </c>
      <c r="X415" s="44">
        <v>7.0980047110528579</v>
      </c>
      <c r="Y415" s="47">
        <v>17.71</v>
      </c>
      <c r="Z415" s="46">
        <v>1.5175000000000001</v>
      </c>
      <c r="AA415" s="277">
        <v>4.6674999999999995</v>
      </c>
      <c r="AB415" s="277">
        <v>1.5175000000000001</v>
      </c>
      <c r="AC415" s="277">
        <v>2.125</v>
      </c>
      <c r="AD415" s="277">
        <v>0.1225</v>
      </c>
      <c r="AE415" s="277">
        <v>3.585</v>
      </c>
      <c r="AF415" s="277">
        <v>1.3925000000000001</v>
      </c>
      <c r="AG415" s="296">
        <v>23.0825</v>
      </c>
      <c r="AH415" s="277">
        <v>4.2450000000000001</v>
      </c>
      <c r="AI415" s="53"/>
      <c r="AJ415" s="47">
        <v>1.0425</v>
      </c>
      <c r="AK415" s="46">
        <v>0.01</v>
      </c>
      <c r="AL415" s="46">
        <v>1.575E-2</v>
      </c>
      <c r="AM415" s="47" t="s">
        <v>9</v>
      </c>
      <c r="AN415" s="47">
        <v>4.3249999999999993</v>
      </c>
    </row>
    <row r="416" spans="1:40" customFormat="1" x14ac:dyDescent="0.3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43">
        <v>2013</v>
      </c>
      <c r="X416" s="44">
        <v>7.543437524469228</v>
      </c>
      <c r="Y416" s="47">
        <v>17.1875</v>
      </c>
      <c r="Z416" s="46">
        <v>1.4350000000000001</v>
      </c>
      <c r="AA416" s="277">
        <v>6.915</v>
      </c>
      <c r="AB416" s="277">
        <v>1.0350000000000001</v>
      </c>
      <c r="AC416" s="277">
        <v>2.41</v>
      </c>
      <c r="AD416" s="277">
        <v>0.13500000000000001</v>
      </c>
      <c r="AE416" s="277">
        <v>4.9574999999999996</v>
      </c>
      <c r="AF416" s="277">
        <v>1.575</v>
      </c>
      <c r="AG416" s="296">
        <v>20.02</v>
      </c>
      <c r="AH416" s="277">
        <v>5.31</v>
      </c>
      <c r="AI416" s="53"/>
      <c r="AJ416" s="47">
        <v>1.1375</v>
      </c>
      <c r="AK416" s="46">
        <v>8.0000000000000002E-3</v>
      </c>
      <c r="AL416" s="46">
        <v>6.2500000000000003E-3</v>
      </c>
      <c r="AM416" s="47" t="s">
        <v>9</v>
      </c>
      <c r="AN416" s="47">
        <v>3.65</v>
      </c>
    </row>
    <row r="417" spans="1:40" customFormat="1" x14ac:dyDescent="0.3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43">
        <v>2014</v>
      </c>
      <c r="X417" s="44">
        <v>7.6518486558431116</v>
      </c>
      <c r="Y417" s="47">
        <v>17.22</v>
      </c>
      <c r="Z417" s="46">
        <v>1.5</v>
      </c>
      <c r="AA417" s="277">
        <v>5.1274999999999995</v>
      </c>
      <c r="AB417" s="277">
        <v>0.7975000000000001</v>
      </c>
      <c r="AC417" s="277">
        <v>1.635</v>
      </c>
      <c r="AD417" s="277">
        <v>1.5000000000000001E-2</v>
      </c>
      <c r="AE417" s="277">
        <v>3.0449999999999999</v>
      </c>
      <c r="AF417" s="277">
        <v>1.3049999999999999</v>
      </c>
      <c r="AG417" s="296">
        <v>22.285</v>
      </c>
      <c r="AH417" s="277">
        <v>4.4950000000000001</v>
      </c>
      <c r="AI417" s="53"/>
      <c r="AJ417" s="47">
        <v>1.05</v>
      </c>
      <c r="AK417" s="46">
        <v>1.9E-2</v>
      </c>
      <c r="AL417" s="46">
        <v>1.2E-2</v>
      </c>
      <c r="AM417" s="47" t="s">
        <v>9</v>
      </c>
      <c r="AN417" s="47">
        <v>3.5</v>
      </c>
    </row>
    <row r="418" spans="1:40" customFormat="1" x14ac:dyDescent="0.3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43">
        <v>2015</v>
      </c>
      <c r="X418" s="44">
        <v>7.5991447259043321</v>
      </c>
      <c r="Y418" s="47">
        <v>17.939999999999998</v>
      </c>
      <c r="Z418" s="46">
        <v>1.4300000000000002</v>
      </c>
      <c r="AA418" s="277">
        <v>7.0125000000000011</v>
      </c>
      <c r="AB418" s="277">
        <v>1.47</v>
      </c>
      <c r="AC418" s="277">
        <v>0.95</v>
      </c>
      <c r="AD418" s="277">
        <v>1.4999999999999999E-2</v>
      </c>
      <c r="AE418" s="277">
        <v>2.9325000000000001</v>
      </c>
      <c r="AF418" s="277">
        <v>1.0599999999999998</v>
      </c>
      <c r="AG418" s="296">
        <v>24.417499999999997</v>
      </c>
      <c r="AH418" s="277">
        <v>3.6475</v>
      </c>
      <c r="AI418" s="53"/>
      <c r="AJ418" s="47">
        <v>1.2</v>
      </c>
      <c r="AK418" s="46">
        <v>4.4750000000000005E-2</v>
      </c>
      <c r="AL418" s="46">
        <v>8.5000000000000006E-3</v>
      </c>
      <c r="AM418" s="47" t="s">
        <v>9</v>
      </c>
      <c r="AN418" s="47">
        <v>3.45</v>
      </c>
    </row>
    <row r="419" spans="1:40" customFormat="1" x14ac:dyDescent="0.3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43">
        <v>2016</v>
      </c>
      <c r="X419" s="44">
        <v>7.3883953569477789</v>
      </c>
      <c r="Y419" s="47">
        <v>18.75</v>
      </c>
      <c r="Z419" s="46">
        <v>1.5450000000000002</v>
      </c>
      <c r="AA419" s="277">
        <v>6.6950000000000003</v>
      </c>
      <c r="AB419" s="277">
        <v>1.6074999999999999</v>
      </c>
      <c r="AC419" s="277">
        <v>1.2425000000000002</v>
      </c>
      <c r="AD419" s="277">
        <v>0</v>
      </c>
      <c r="AE419" s="277">
        <v>3.0049999999999999</v>
      </c>
      <c r="AF419" s="277">
        <v>1.2425000000000002</v>
      </c>
      <c r="AG419" s="296">
        <v>21.837499999999999</v>
      </c>
      <c r="AH419" s="277">
        <v>6.2774999999999999</v>
      </c>
      <c r="AI419" s="53"/>
      <c r="AJ419" s="47">
        <v>1.175</v>
      </c>
      <c r="AK419" s="46">
        <v>3.7749999999999999E-2</v>
      </c>
      <c r="AL419" s="46">
        <v>5.6000000000000001E-2</v>
      </c>
      <c r="AM419" s="47" t="s">
        <v>9</v>
      </c>
      <c r="AN419" s="47">
        <v>3.95</v>
      </c>
    </row>
    <row r="420" spans="1:40" customFormat="1" ht="14.5" thickBot="1" x14ac:dyDescent="0.35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54">
        <v>2017</v>
      </c>
      <c r="X420" s="55">
        <v>7.2914207640809394</v>
      </c>
      <c r="Y420" s="56">
        <v>15.850000000000001</v>
      </c>
      <c r="Z420" s="57">
        <v>1.33</v>
      </c>
      <c r="AA420" s="56">
        <v>5.09</v>
      </c>
      <c r="AB420" s="56">
        <v>1.4274999999999998</v>
      </c>
      <c r="AC420" s="56">
        <v>1.0349999999999999</v>
      </c>
      <c r="AD420" s="56">
        <v>0.01</v>
      </c>
      <c r="AE420" s="56">
        <v>2.1475</v>
      </c>
      <c r="AF420" s="56">
        <v>1.0900000000000001</v>
      </c>
      <c r="AG420" s="56">
        <v>20.467500000000001</v>
      </c>
      <c r="AH420" s="56">
        <v>4.2125000000000004</v>
      </c>
      <c r="AI420" s="54"/>
      <c r="AJ420" s="58">
        <v>1.0375000000000001</v>
      </c>
      <c r="AK420" s="57">
        <v>4.3250000000000004E-2</v>
      </c>
      <c r="AL420" s="57">
        <v>6.7499999999999999E-3</v>
      </c>
      <c r="AM420" s="58" t="s">
        <v>9</v>
      </c>
      <c r="AN420" s="58">
        <v>4.1500000000000004</v>
      </c>
    </row>
    <row r="421" spans="1:40" customFormat="1" x14ac:dyDescent="0.3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43">
        <v>2018</v>
      </c>
      <c r="X421" s="44">
        <v>7.8061855169043097</v>
      </c>
      <c r="Y421" s="47">
        <v>16.25</v>
      </c>
      <c r="Z421" s="45">
        <v>1.3199999999999998</v>
      </c>
      <c r="AA421" s="277">
        <v>4.5424999999999995</v>
      </c>
      <c r="AB421" s="277">
        <v>2.125</v>
      </c>
      <c r="AC421" s="277">
        <v>4.1500000000000004</v>
      </c>
      <c r="AD421" s="277">
        <v>0.161</v>
      </c>
      <c r="AE421" s="277">
        <v>5.82</v>
      </c>
      <c r="AF421" s="277">
        <v>1.6009999999999998</v>
      </c>
      <c r="AG421" s="296">
        <v>18.2575</v>
      </c>
      <c r="AH421" s="277">
        <v>4.5575000000000001</v>
      </c>
      <c r="AI421" s="53"/>
      <c r="AJ421" s="47">
        <v>1.0250000000000001</v>
      </c>
      <c r="AK421" s="45">
        <v>8.1500000000000003E-2</v>
      </c>
      <c r="AL421" s="45">
        <v>6.2500000000000003E-3</v>
      </c>
      <c r="AM421" s="47" t="s">
        <v>9</v>
      </c>
      <c r="AN421" s="45">
        <v>3.9250000000000003</v>
      </c>
    </row>
    <row r="422" spans="1:40" customFormat="1" ht="14.5" thickBot="1" x14ac:dyDescent="0.35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54">
        <v>2019</v>
      </c>
      <c r="X422" s="55">
        <v>7.6653032817125126</v>
      </c>
      <c r="Y422" s="58">
        <v>18.625</v>
      </c>
      <c r="Z422" s="56">
        <v>1.5049999999999999</v>
      </c>
      <c r="AA422" s="278">
        <v>5.415</v>
      </c>
      <c r="AB422" s="278">
        <v>1.3307500000000001</v>
      </c>
      <c r="AC422" s="278">
        <v>4.4200000000000008</v>
      </c>
      <c r="AD422" s="278">
        <v>7.7249999999999999E-2</v>
      </c>
      <c r="AE422" s="278">
        <v>3.7449999999999997</v>
      </c>
      <c r="AF422" s="278">
        <v>1.9749999999999999</v>
      </c>
      <c r="AG422" s="299">
        <v>24.275000000000002</v>
      </c>
      <c r="AH422" s="278">
        <v>4.3825000000000003</v>
      </c>
      <c r="AI422" s="66"/>
      <c r="AJ422" s="58">
        <v>1.1000000000000001</v>
      </c>
      <c r="AK422" s="56">
        <v>0.108</v>
      </c>
      <c r="AL422" s="56">
        <v>1.925E-2</v>
      </c>
      <c r="AM422" s="58" t="s">
        <v>9</v>
      </c>
      <c r="AN422" s="56">
        <v>4.125</v>
      </c>
    </row>
    <row r="423" spans="1:40" customFormat="1" x14ac:dyDescent="0.3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71"/>
      <c r="Y423" s="72"/>
      <c r="Z423" s="38"/>
      <c r="AA423" s="72"/>
      <c r="AB423" s="72"/>
      <c r="AC423" s="72"/>
      <c r="AD423" s="72"/>
      <c r="AE423" s="72"/>
      <c r="AF423" s="72"/>
      <c r="AG423" s="72"/>
      <c r="AH423" s="72"/>
      <c r="AI423" s="37"/>
      <c r="AJ423" s="39"/>
      <c r="AK423" s="38"/>
      <c r="AL423" s="38"/>
      <c r="AM423" s="39"/>
      <c r="AN423" s="39"/>
    </row>
    <row r="424" spans="1:40" customFormat="1" ht="15.5" thickBot="1" x14ac:dyDescent="0.35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40" t="s">
        <v>386</v>
      </c>
      <c r="X424" s="34"/>
      <c r="Y424" s="35"/>
      <c r="Z424" s="36"/>
      <c r="AA424" s="35"/>
      <c r="AB424" s="35"/>
      <c r="AC424" s="35"/>
      <c r="AD424" s="35"/>
      <c r="AE424" s="35"/>
      <c r="AF424" s="35"/>
      <c r="AG424" s="35"/>
      <c r="AH424" s="35"/>
      <c r="AI424" s="37"/>
      <c r="AJ424" s="39"/>
      <c r="AK424" s="38"/>
      <c r="AL424" s="38"/>
      <c r="AM424" s="39"/>
      <c r="AN424" s="39"/>
    </row>
    <row r="425" spans="1:40" customFormat="1" x14ac:dyDescent="0.3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41"/>
      <c r="X425" s="982" t="s">
        <v>16</v>
      </c>
      <c r="Y425" s="982"/>
      <c r="Z425" s="982"/>
      <c r="AA425" s="982"/>
      <c r="AB425" s="982"/>
      <c r="AC425" s="982"/>
      <c r="AD425" s="982"/>
      <c r="AE425" s="982"/>
      <c r="AF425" s="982"/>
      <c r="AG425" s="982"/>
      <c r="AH425" s="982"/>
      <c r="AI425" s="42"/>
      <c r="AJ425" s="982" t="s">
        <v>70</v>
      </c>
      <c r="AK425" s="982"/>
      <c r="AL425" s="982"/>
      <c r="AM425" s="982"/>
      <c r="AN425" s="982"/>
    </row>
    <row r="426" spans="1:40" customFormat="1" ht="17.5" x14ac:dyDescent="0.45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43"/>
      <c r="X426" s="44" t="s">
        <v>94</v>
      </c>
      <c r="Y426" s="45" t="s">
        <v>95</v>
      </c>
      <c r="Z426" s="46" t="s">
        <v>96</v>
      </c>
      <c r="AA426" s="45" t="s">
        <v>120</v>
      </c>
      <c r="AB426" s="45" t="s">
        <v>121</v>
      </c>
      <c r="AC426" s="45" t="s">
        <v>122</v>
      </c>
      <c r="AD426" s="45" t="s">
        <v>123</v>
      </c>
      <c r="AE426" s="45" t="s">
        <v>124</v>
      </c>
      <c r="AF426" s="45" t="s">
        <v>125</v>
      </c>
      <c r="AG426" s="45" t="s">
        <v>126</v>
      </c>
      <c r="AH426" s="45" t="s">
        <v>127</v>
      </c>
      <c r="AI426" s="43"/>
      <c r="AJ426" s="47" t="s">
        <v>25</v>
      </c>
      <c r="AK426" s="46" t="s">
        <v>128</v>
      </c>
      <c r="AL426" s="46" t="s">
        <v>129</v>
      </c>
      <c r="AM426" s="47" t="s">
        <v>90</v>
      </c>
      <c r="AN426" s="47" t="s">
        <v>26</v>
      </c>
    </row>
    <row r="427" spans="1:40" customFormat="1" x14ac:dyDescent="0.3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48"/>
      <c r="X427" s="49"/>
      <c r="Y427" s="50" t="s">
        <v>114</v>
      </c>
      <c r="Z427" s="51" t="s">
        <v>115</v>
      </c>
      <c r="AA427" s="50" t="s">
        <v>116</v>
      </c>
      <c r="AB427" s="50" t="s">
        <v>116</v>
      </c>
      <c r="AC427" s="50" t="s">
        <v>116</v>
      </c>
      <c r="AD427" s="50" t="s">
        <v>116</v>
      </c>
      <c r="AE427" s="50" t="s">
        <v>116</v>
      </c>
      <c r="AF427" s="50" t="s">
        <v>116</v>
      </c>
      <c r="AG427" s="50" t="s">
        <v>116</v>
      </c>
      <c r="AH427" s="50" t="s">
        <v>116</v>
      </c>
      <c r="AI427" s="48"/>
      <c r="AJ427" s="52" t="s">
        <v>117</v>
      </c>
      <c r="AK427" s="51" t="s">
        <v>116</v>
      </c>
      <c r="AL427" s="51" t="s">
        <v>116</v>
      </c>
      <c r="AM427" s="52" t="s">
        <v>116</v>
      </c>
      <c r="AN427" s="52" t="s">
        <v>116</v>
      </c>
    </row>
    <row r="428" spans="1:40" customFormat="1" x14ac:dyDescent="0.3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43">
        <v>2001</v>
      </c>
      <c r="X428" s="44">
        <v>6.9207514680034432</v>
      </c>
      <c r="Y428" s="45">
        <v>4.4024999999999999</v>
      </c>
      <c r="Z428" s="46">
        <v>0.12392527049745955</v>
      </c>
      <c r="AA428" s="45">
        <v>5.668333333333333</v>
      </c>
      <c r="AB428" s="45">
        <v>2.1946079166666665</v>
      </c>
      <c r="AC428" s="45">
        <v>2.065833333333333</v>
      </c>
      <c r="AD428" s="45">
        <v>5.1249999999999997E-2</v>
      </c>
      <c r="AE428" s="45">
        <v>2.3895833333333334</v>
      </c>
      <c r="AF428" s="45">
        <v>0.40458333333333335</v>
      </c>
      <c r="AG428" s="45">
        <v>3.7529166666666667</v>
      </c>
      <c r="AH428" s="45">
        <v>1.6854166666666668</v>
      </c>
      <c r="AI428" s="53"/>
      <c r="AJ428" s="47"/>
      <c r="AK428" s="46" t="s">
        <v>220</v>
      </c>
      <c r="AL428" s="46"/>
      <c r="AM428" s="47"/>
      <c r="AN428" s="47"/>
    </row>
    <row r="429" spans="1:40" customFormat="1" x14ac:dyDescent="0.3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43">
        <v>2002</v>
      </c>
      <c r="X429" s="44">
        <v>6.8026176371748015</v>
      </c>
      <c r="Y429" s="45">
        <v>4.5079166666666666</v>
      </c>
      <c r="Z429" s="46">
        <v>0.13337500000000002</v>
      </c>
      <c r="AA429" s="45">
        <v>7.0508333333333333</v>
      </c>
      <c r="AB429" s="45">
        <v>2.7470833333333333</v>
      </c>
      <c r="AC429" s="45">
        <v>2.1104166666666666</v>
      </c>
      <c r="AD429" s="45">
        <v>2.5000000000000001E-2</v>
      </c>
      <c r="AE429" s="45">
        <v>2.1370833333333334</v>
      </c>
      <c r="AF429" s="45">
        <v>0.31624999999999998</v>
      </c>
      <c r="AG429" s="45">
        <v>3.0837500000000002</v>
      </c>
      <c r="AH429" s="45">
        <v>1.4791666666666667</v>
      </c>
      <c r="AI429" s="53"/>
      <c r="AJ429" s="47"/>
      <c r="AK429" s="46" t="s">
        <v>235</v>
      </c>
      <c r="AL429" s="46" t="s">
        <v>232</v>
      </c>
      <c r="AM429" s="47" t="s">
        <v>387</v>
      </c>
      <c r="AN429" s="47"/>
    </row>
    <row r="430" spans="1:40" customFormat="1" x14ac:dyDescent="0.3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43">
        <v>2003</v>
      </c>
      <c r="X430" s="44">
        <v>6.6508353065754005</v>
      </c>
      <c r="Y430" s="45">
        <v>4.1824999999999992</v>
      </c>
      <c r="Z430" s="46">
        <v>0.1275</v>
      </c>
      <c r="AA430" s="45">
        <v>6.1637500000000003</v>
      </c>
      <c r="AB430" s="45">
        <v>2.5350000000000001</v>
      </c>
      <c r="AC430" s="45">
        <v>2.3450000000000002</v>
      </c>
      <c r="AD430" s="45" t="s">
        <v>218</v>
      </c>
      <c r="AE430" s="45">
        <v>1.8199999999999998</v>
      </c>
      <c r="AF430" s="45">
        <v>0.28125</v>
      </c>
      <c r="AG430" s="45">
        <v>2.9037500000000001</v>
      </c>
      <c r="AH430" s="45">
        <v>1.4762499999999998</v>
      </c>
      <c r="AI430" s="53"/>
      <c r="AJ430" s="47"/>
      <c r="AK430" s="46" t="s">
        <v>232</v>
      </c>
      <c r="AL430" s="46" t="s">
        <v>233</v>
      </c>
      <c r="AM430" s="47">
        <v>1.0750000000000002</v>
      </c>
      <c r="AN430" s="47"/>
    </row>
    <row r="431" spans="1:40" x14ac:dyDescent="0.3">
      <c r="W431" s="43">
        <v>2004</v>
      </c>
      <c r="X431" s="44">
        <v>6.9321448266601431</v>
      </c>
      <c r="Y431" s="45">
        <v>4.2750000000000004</v>
      </c>
      <c r="Z431" s="46">
        <v>0.13062499999999999</v>
      </c>
      <c r="AA431" s="45">
        <v>6.2962500000000006</v>
      </c>
      <c r="AB431" s="45">
        <v>2.0674999999999999</v>
      </c>
      <c r="AC431" s="45">
        <v>2.2212499999999999</v>
      </c>
      <c r="AD431" s="45">
        <v>4.1250000000000002E-2</v>
      </c>
      <c r="AE431" s="45">
        <v>2.1975000000000002</v>
      </c>
      <c r="AF431" s="45">
        <v>0.20624999999999999</v>
      </c>
      <c r="AG431" s="45">
        <v>2.7637499999999999</v>
      </c>
      <c r="AH431" s="45">
        <v>1.3774999999999999</v>
      </c>
      <c r="AI431" s="53"/>
      <c r="AJ431" s="47"/>
      <c r="AK431" s="46" t="s">
        <v>388</v>
      </c>
      <c r="AL431" s="46" t="s">
        <v>389</v>
      </c>
      <c r="AM431" s="47">
        <v>0.9375</v>
      </c>
      <c r="AN431" s="47"/>
    </row>
    <row r="432" spans="1:40" x14ac:dyDescent="0.3">
      <c r="W432" s="43">
        <v>2005</v>
      </c>
      <c r="X432" s="44">
        <v>6.9950204603781589</v>
      </c>
      <c r="Y432" s="45">
        <v>4.7125000000000004</v>
      </c>
      <c r="Z432" s="46">
        <v>0.140375</v>
      </c>
      <c r="AA432" s="45">
        <v>6.8375000000000004</v>
      </c>
      <c r="AB432" s="45">
        <v>2.7875000000000001</v>
      </c>
      <c r="AC432" s="45">
        <v>2.2675000000000001</v>
      </c>
      <c r="AD432" s="45">
        <v>5.3749999999999999E-2</v>
      </c>
      <c r="AE432" s="45">
        <v>2.3612500000000001</v>
      </c>
      <c r="AF432" s="45">
        <v>0.38874999999999998</v>
      </c>
      <c r="AG432" s="45">
        <v>3.21875</v>
      </c>
      <c r="AH432" s="45">
        <v>1.55375</v>
      </c>
      <c r="AI432" s="53"/>
      <c r="AJ432" s="47"/>
      <c r="AK432" s="46" t="s">
        <v>236</v>
      </c>
      <c r="AL432" s="277" t="s">
        <v>219</v>
      </c>
      <c r="AM432" s="47">
        <v>0.65</v>
      </c>
      <c r="AN432" s="47"/>
    </row>
    <row r="433" spans="23:40" x14ac:dyDescent="0.3">
      <c r="W433" s="43">
        <v>2006</v>
      </c>
      <c r="X433" s="44">
        <v>6.9662204404899404</v>
      </c>
      <c r="Y433" s="45">
        <v>4.3112500000000002</v>
      </c>
      <c r="Z433" s="46">
        <v>0.14724999999999999</v>
      </c>
      <c r="AA433" s="45">
        <v>6.1725000000000003</v>
      </c>
      <c r="AB433" s="45">
        <v>2.4375</v>
      </c>
      <c r="AC433" s="45">
        <v>2.2000000000000002</v>
      </c>
      <c r="AD433" s="45" t="s">
        <v>219</v>
      </c>
      <c r="AE433" s="45">
        <v>2.1274999999999999</v>
      </c>
      <c r="AF433" s="45">
        <v>0.27374999999999999</v>
      </c>
      <c r="AG433" s="45">
        <v>2.92875</v>
      </c>
      <c r="AH433" s="45">
        <v>1.45625</v>
      </c>
      <c r="AI433" s="53"/>
      <c r="AJ433" s="47"/>
      <c r="AK433" s="46" t="s">
        <v>390</v>
      </c>
      <c r="AL433" s="46" t="s">
        <v>219</v>
      </c>
      <c r="AM433" s="47" t="s">
        <v>391</v>
      </c>
      <c r="AN433" s="47"/>
    </row>
    <row r="434" spans="23:40" x14ac:dyDescent="0.3">
      <c r="W434" s="43">
        <v>2007</v>
      </c>
      <c r="X434" s="44">
        <v>7.0877395878343368</v>
      </c>
      <c r="Y434" s="45">
        <v>4.6837499999999999</v>
      </c>
      <c r="Z434" s="46">
        <v>0.15562500000000001</v>
      </c>
      <c r="AA434" s="45">
        <v>7.24</v>
      </c>
      <c r="AB434" s="45">
        <v>2.4375</v>
      </c>
      <c r="AC434" s="45">
        <v>2.1687500000000002</v>
      </c>
      <c r="AD434" s="45" t="s">
        <v>144</v>
      </c>
      <c r="AE434" s="45">
        <v>2.2749999999999999</v>
      </c>
      <c r="AF434" s="45">
        <v>0.28375</v>
      </c>
      <c r="AG434" s="45">
        <v>3.2512499999999998</v>
      </c>
      <c r="AH434" s="45">
        <v>1.6025</v>
      </c>
      <c r="AI434" s="53"/>
      <c r="AJ434" s="47"/>
      <c r="AK434" s="46" t="s">
        <v>145</v>
      </c>
      <c r="AL434" s="46" t="s">
        <v>144</v>
      </c>
      <c r="AM434" s="47">
        <v>0.6</v>
      </c>
      <c r="AN434" s="47"/>
    </row>
    <row r="435" spans="23:40" x14ac:dyDescent="0.3">
      <c r="W435" s="43">
        <v>2008</v>
      </c>
      <c r="X435" s="44">
        <v>6.991060830232489</v>
      </c>
      <c r="Y435" s="45">
        <v>4.5858333333333334</v>
      </c>
      <c r="Z435" s="46">
        <v>0.15978188478188479</v>
      </c>
      <c r="AA435" s="45">
        <v>6.7803333333333331</v>
      </c>
      <c r="AB435" s="45">
        <v>2.2897500000000002</v>
      </c>
      <c r="AC435" s="45">
        <v>2.1737916666666663</v>
      </c>
      <c r="AD435" s="45" t="s">
        <v>147</v>
      </c>
      <c r="AE435" s="45">
        <v>2.2025833333333331</v>
      </c>
      <c r="AF435" s="45">
        <v>0.27966666666666667</v>
      </c>
      <c r="AG435" s="45">
        <v>3.2286666666666672</v>
      </c>
      <c r="AH435" s="45">
        <v>1.5855416666666668</v>
      </c>
      <c r="AI435" s="53"/>
      <c r="AJ435" s="47"/>
      <c r="AK435" s="46" t="s">
        <v>145</v>
      </c>
      <c r="AL435" s="46" t="s">
        <v>147</v>
      </c>
      <c r="AM435" s="47">
        <v>0.5</v>
      </c>
      <c r="AN435" s="47"/>
    </row>
    <row r="436" spans="23:40" x14ac:dyDescent="0.3">
      <c r="W436" s="43">
        <v>2009</v>
      </c>
      <c r="X436" s="44">
        <v>7.0381632500941738</v>
      </c>
      <c r="Y436" s="45">
        <v>4.480833333333333</v>
      </c>
      <c r="Z436" s="46">
        <v>0.15544963369963372</v>
      </c>
      <c r="AA436" s="45">
        <v>6.4022916666666667</v>
      </c>
      <c r="AB436" s="45">
        <v>2.1370416666666667</v>
      </c>
      <c r="AC436" s="45">
        <v>2.1505000000000001</v>
      </c>
      <c r="AD436" s="45" t="s">
        <v>147</v>
      </c>
      <c r="AE436" s="45">
        <v>2.1264166666666666</v>
      </c>
      <c r="AF436" s="45">
        <v>0.2543333333333333</v>
      </c>
      <c r="AG436" s="45">
        <v>3.0302083333333334</v>
      </c>
      <c r="AH436" s="45">
        <v>1.5042083333333331</v>
      </c>
      <c r="AI436" s="43"/>
      <c r="AJ436" s="47"/>
      <c r="AK436" s="46" t="s">
        <v>145</v>
      </c>
      <c r="AL436" s="46" t="s">
        <v>147</v>
      </c>
      <c r="AM436" s="47" t="s">
        <v>392</v>
      </c>
      <c r="AN436" s="47"/>
    </row>
    <row r="437" spans="23:40" x14ac:dyDescent="0.3">
      <c r="W437" s="43">
        <v>2010</v>
      </c>
      <c r="X437" s="44">
        <v>6.991113890857048</v>
      </c>
      <c r="Y437" s="45">
        <v>3.9629166666666666</v>
      </c>
      <c r="Z437" s="46">
        <v>0.13748185148185149</v>
      </c>
      <c r="AA437" s="45">
        <v>5.7017916666666668</v>
      </c>
      <c r="AB437" s="45">
        <v>1.5511249999999999</v>
      </c>
      <c r="AC437" s="45">
        <v>2.0225</v>
      </c>
      <c r="AD437" s="45" t="s">
        <v>147</v>
      </c>
      <c r="AE437" s="45">
        <v>1.9664166666666665</v>
      </c>
      <c r="AF437" s="45">
        <v>0.24408333333333337</v>
      </c>
      <c r="AG437" s="45">
        <v>2.60425</v>
      </c>
      <c r="AH437" s="45">
        <v>1.2917916666666667</v>
      </c>
      <c r="AI437" s="43"/>
      <c r="AJ437" s="47"/>
      <c r="AK437" s="46" t="s">
        <v>145</v>
      </c>
      <c r="AL437" s="46" t="s">
        <v>147</v>
      </c>
      <c r="AM437" s="47">
        <v>0.14460826960716375</v>
      </c>
      <c r="AN437" s="47"/>
    </row>
    <row r="438" spans="23:40" x14ac:dyDescent="0.3">
      <c r="W438" s="43">
        <v>2011</v>
      </c>
      <c r="X438" s="44">
        <v>7.0625580837554836</v>
      </c>
      <c r="Y438" s="45">
        <v>4.1753066666666667</v>
      </c>
      <c r="Z438" s="46">
        <v>0.14127539127539129</v>
      </c>
      <c r="AA438" s="45">
        <v>6.1259583333333332</v>
      </c>
      <c r="AB438" s="45">
        <v>2.1144166666666666</v>
      </c>
      <c r="AC438" s="45">
        <v>1.8342083333333332</v>
      </c>
      <c r="AD438" s="45" t="s">
        <v>147</v>
      </c>
      <c r="AE438" s="45">
        <v>2.019916666666667</v>
      </c>
      <c r="AF438" s="45">
        <v>0.24591666666666664</v>
      </c>
      <c r="AG438" s="45">
        <v>3.0328749999999998</v>
      </c>
      <c r="AH438" s="45">
        <v>1.4002916666666665</v>
      </c>
      <c r="AI438" s="43"/>
      <c r="AJ438" s="47"/>
      <c r="AK438" s="46" t="s">
        <v>145</v>
      </c>
      <c r="AL438" s="46" t="s">
        <v>147</v>
      </c>
      <c r="AM438" s="47">
        <v>0.57550067744180755</v>
      </c>
      <c r="AN438" s="47"/>
    </row>
    <row r="439" spans="23:40" x14ac:dyDescent="0.3">
      <c r="W439" s="43">
        <v>2012</v>
      </c>
      <c r="X439" s="44">
        <v>6.9421142930781983</v>
      </c>
      <c r="Y439" s="45">
        <v>4.0024999999999995</v>
      </c>
      <c r="Z439" s="46">
        <v>0.14300000000000002</v>
      </c>
      <c r="AA439" s="45">
        <v>5.4875000000000007</v>
      </c>
      <c r="AB439" s="45">
        <v>1.8512500000000001</v>
      </c>
      <c r="AC439" s="45">
        <v>1.8962499999999998</v>
      </c>
      <c r="AD439" s="45" t="s">
        <v>147</v>
      </c>
      <c r="AE439" s="45">
        <v>1.9237499999999998</v>
      </c>
      <c r="AF439" s="45">
        <v>0.24374999999999999</v>
      </c>
      <c r="AG439" s="45">
        <v>2.8412499999999996</v>
      </c>
      <c r="AH439" s="45">
        <v>1.3687499999999999</v>
      </c>
      <c r="AI439" s="43"/>
      <c r="AJ439" s="47"/>
      <c r="AK439" s="46" t="s">
        <v>145</v>
      </c>
      <c r="AL439" s="46" t="s">
        <v>147</v>
      </c>
      <c r="AM439" s="47">
        <v>0.3</v>
      </c>
      <c r="AN439" s="47"/>
    </row>
    <row r="440" spans="23:40" x14ac:dyDescent="0.3">
      <c r="W440" s="43">
        <v>2013</v>
      </c>
      <c r="X440" s="44">
        <v>7.1103731308491014</v>
      </c>
      <c r="Y440" s="45">
        <v>4.1712500000000006</v>
      </c>
      <c r="Z440" s="46">
        <v>0.14600000000000002</v>
      </c>
      <c r="AA440" s="45">
        <v>6.2287499999999998</v>
      </c>
      <c r="AB440" s="45">
        <v>1.4950000000000001</v>
      </c>
      <c r="AC440" s="45">
        <v>1.98875</v>
      </c>
      <c r="AD440" s="45" t="s">
        <v>147</v>
      </c>
      <c r="AE440" s="45">
        <v>2.0612499999999998</v>
      </c>
      <c r="AF440" s="45">
        <v>0.25</v>
      </c>
      <c r="AG440" s="45">
        <v>2.7300000000000004</v>
      </c>
      <c r="AH440" s="45">
        <v>1.38</v>
      </c>
      <c r="AI440" s="43"/>
      <c r="AJ440" s="47"/>
      <c r="AK440" s="46" t="s">
        <v>145</v>
      </c>
      <c r="AL440" s="46">
        <v>0.02</v>
      </c>
      <c r="AM440" s="47">
        <v>0.3</v>
      </c>
      <c r="AN440" s="47"/>
    </row>
    <row r="441" spans="23:40" x14ac:dyDescent="0.3">
      <c r="W441" s="43">
        <v>2014</v>
      </c>
      <c r="X441" s="44">
        <v>7.0422581573373702</v>
      </c>
      <c r="Y441" s="45">
        <v>4.0549999999999997</v>
      </c>
      <c r="Z441" s="46">
        <v>0.13312499999999999</v>
      </c>
      <c r="AA441" s="45">
        <v>5.7512499999999998</v>
      </c>
      <c r="AB441" s="45">
        <v>1.6075000000000002</v>
      </c>
      <c r="AC441" s="45">
        <v>1.9025000000000001</v>
      </c>
      <c r="AD441" s="45" t="s">
        <v>147</v>
      </c>
      <c r="AE441" s="45">
        <v>1.9412499999999999</v>
      </c>
      <c r="AF441" s="45">
        <v>0.26</v>
      </c>
      <c r="AG441" s="45">
        <v>2.4449999999999998</v>
      </c>
      <c r="AH441" s="45">
        <v>1.2875000000000001</v>
      </c>
      <c r="AI441" s="43"/>
      <c r="AJ441" s="47"/>
      <c r="AK441" s="46" t="s">
        <v>145</v>
      </c>
      <c r="AL441" s="46" t="s">
        <v>147</v>
      </c>
      <c r="AM441" s="47">
        <v>0.2</v>
      </c>
      <c r="AN441" s="47"/>
    </row>
    <row r="442" spans="23:40" x14ac:dyDescent="0.3">
      <c r="W442" s="43">
        <v>2015</v>
      </c>
      <c r="X442" s="44">
        <v>7.1347246931730055</v>
      </c>
      <c r="Y442" s="45">
        <v>3.7925000000000004</v>
      </c>
      <c r="Z442" s="46">
        <v>0.13517553280053282</v>
      </c>
      <c r="AA442" s="45">
        <v>5.4947499999999998</v>
      </c>
      <c r="AB442" s="45">
        <v>1.3612083333333334</v>
      </c>
      <c r="AC442" s="45">
        <v>1.8959583333333332</v>
      </c>
      <c r="AD442" s="45" t="s">
        <v>147</v>
      </c>
      <c r="AE442" s="45">
        <v>1.8380000000000001</v>
      </c>
      <c r="AF442" s="45">
        <v>0.24762499999999998</v>
      </c>
      <c r="AG442" s="45">
        <v>2.22525</v>
      </c>
      <c r="AH442" s="45">
        <v>1.1753333333333333</v>
      </c>
      <c r="AI442" s="43"/>
      <c r="AJ442" s="47"/>
      <c r="AK442" s="46" t="s">
        <v>145</v>
      </c>
      <c r="AL442" s="46" t="s">
        <v>147</v>
      </c>
      <c r="AM442" s="47">
        <v>0.35</v>
      </c>
      <c r="AN442" s="47"/>
    </row>
    <row r="443" spans="23:40" ht="14.5" thickBot="1" x14ac:dyDescent="0.35">
      <c r="W443" s="54">
        <v>2016</v>
      </c>
      <c r="X443" s="55">
        <v>7.0786799792421258</v>
      </c>
      <c r="Y443" s="56">
        <v>4.0274999999999999</v>
      </c>
      <c r="Z443" s="57">
        <v>0.14949999999999999</v>
      </c>
      <c r="AA443" s="56">
        <v>6.1225000000000005</v>
      </c>
      <c r="AB443" s="56">
        <v>1.35375</v>
      </c>
      <c r="AC443" s="56">
        <v>1.8975</v>
      </c>
      <c r="AD443" s="56" t="s">
        <v>147</v>
      </c>
      <c r="AE443" s="56">
        <v>1.98</v>
      </c>
      <c r="AF443" s="56">
        <v>0.245</v>
      </c>
      <c r="AG443" s="56">
        <v>2.6225000000000001</v>
      </c>
      <c r="AH443" s="56">
        <v>1.3487499999999999</v>
      </c>
      <c r="AI443" s="54"/>
      <c r="AJ443" s="58"/>
      <c r="AK443" s="57" t="s">
        <v>145</v>
      </c>
      <c r="AL443" s="57" t="s">
        <v>147</v>
      </c>
      <c r="AM443" s="58">
        <v>0.2</v>
      </c>
      <c r="AN443" s="58"/>
    </row>
  </sheetData>
  <mergeCells count="47">
    <mergeCell ref="W1:AB1"/>
    <mergeCell ref="X3:AH3"/>
    <mergeCell ref="AJ3:AN3"/>
    <mergeCell ref="X14:AH14"/>
    <mergeCell ref="AJ14:AN14"/>
    <mergeCell ref="X36:AH36"/>
    <mergeCell ref="AJ36:AN36"/>
    <mergeCell ref="X58:AH58"/>
    <mergeCell ref="AJ58:AN58"/>
    <mergeCell ref="W78:AB78"/>
    <mergeCell ref="X80:AH80"/>
    <mergeCell ref="AJ80:AN80"/>
    <mergeCell ref="W100:AB100"/>
    <mergeCell ref="X102:AH102"/>
    <mergeCell ref="AJ102:AN102"/>
    <mergeCell ref="X124:AH124"/>
    <mergeCell ref="AJ124:AN124"/>
    <mergeCell ref="X139:AH139"/>
    <mergeCell ref="AJ139:AN139"/>
    <mergeCell ref="X161:AH161"/>
    <mergeCell ref="AJ161:AN161"/>
    <mergeCell ref="W181:AB181"/>
    <mergeCell ref="X210:AH210"/>
    <mergeCell ref="AJ210:AN210"/>
    <mergeCell ref="X225:AH225"/>
    <mergeCell ref="AJ225:AN225"/>
    <mergeCell ref="X241:AH241"/>
    <mergeCell ref="AJ241:AN241"/>
    <mergeCell ref="X257:AH257"/>
    <mergeCell ref="AJ257:AN257"/>
    <mergeCell ref="X280:AH280"/>
    <mergeCell ref="AJ280:AN280"/>
    <mergeCell ref="X298:AH298"/>
    <mergeCell ref="AJ298:AN298"/>
    <mergeCell ref="X314:AH314"/>
    <mergeCell ref="AJ314:AN314"/>
    <mergeCell ref="X335:AH335"/>
    <mergeCell ref="AJ335:AN335"/>
    <mergeCell ref="X425:AH425"/>
    <mergeCell ref="AJ425:AN425"/>
    <mergeCell ref="W353:AB353"/>
    <mergeCell ref="X355:AH355"/>
    <mergeCell ref="AJ355:AN355"/>
    <mergeCell ref="X378:AH378"/>
    <mergeCell ref="AJ378:AN378"/>
    <mergeCell ref="X401:AH401"/>
    <mergeCell ref="AJ401:AN401"/>
  </mergeCells>
  <phoneticPr fontId="9"/>
  <pageMargins left="0.78740157480314965" right="0.78740157480314965" top="0.98425196850393704" bottom="0.98425196850393704" header="0.51181102362204722" footer="0.51181102362204722"/>
  <pageSetup paperSize="9" scale="53" fitToWidth="0" fitToHeight="0" orientation="landscape" r:id="rId1"/>
  <headerFooter alignWithMargins="0"/>
  <rowBreaks count="6" manualBreakCount="6">
    <brk id="55" min="22" max="39" man="1"/>
    <brk id="121" min="22" max="39" man="1"/>
    <brk id="180" min="22" max="39" man="1"/>
    <brk id="254" min="22" max="39" man="1"/>
    <brk id="311" min="22" max="39" man="1"/>
    <brk id="375" min="22" max="3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9CDE5-4D3E-4267-800D-1D839AF012D5}">
  <sheetPr>
    <pageSetUpPr fitToPage="1"/>
  </sheetPr>
  <dimension ref="B1:U409"/>
  <sheetViews>
    <sheetView view="pageBreakPreview" topLeftCell="A181" zoomScale="98" zoomScaleNormal="100" zoomScaleSheetLayoutView="98" workbookViewId="0">
      <selection activeCell="B35" sqref="B35:O35"/>
    </sheetView>
  </sheetViews>
  <sheetFormatPr defaultColWidth="10.296875" defaultRowHeight="14" x14ac:dyDescent="0.3"/>
  <cols>
    <col min="1" max="1" width="2.69921875" style="37" customWidth="1"/>
    <col min="2" max="2" width="10.296875" style="37" customWidth="1"/>
    <col min="3" max="3" width="10.296875" style="71" customWidth="1"/>
    <col min="4" max="4" width="10.296875" style="72" customWidth="1"/>
    <col min="5" max="5" width="10.296875" style="38" customWidth="1"/>
    <col min="6" max="6" width="11.3984375" style="38" customWidth="1"/>
    <col min="7" max="14" width="10.296875" style="72" customWidth="1"/>
    <col min="15" max="15" width="3" style="37" customWidth="1"/>
    <col min="16" max="16" width="13.3984375" style="39" bestFit="1" customWidth="1"/>
    <col min="17" max="18" width="10.296875" style="38" customWidth="1"/>
    <col min="19" max="20" width="10.296875" style="39" customWidth="1"/>
    <col min="22" max="16384" width="10.296875" style="37"/>
  </cols>
  <sheetData>
    <row r="1" spans="2:20" customFormat="1" x14ac:dyDescent="0.3">
      <c r="B1" s="981"/>
      <c r="C1" s="981"/>
      <c r="D1" s="981"/>
      <c r="E1" s="981"/>
      <c r="F1" s="981"/>
      <c r="G1" s="981"/>
      <c r="H1" s="981"/>
      <c r="I1" s="45"/>
      <c r="J1" s="45"/>
      <c r="K1" s="45"/>
      <c r="L1" s="45"/>
      <c r="M1" s="45"/>
      <c r="N1" s="45"/>
      <c r="O1" s="53"/>
      <c r="P1" s="47"/>
      <c r="Q1" s="46"/>
      <c r="R1" s="46"/>
      <c r="S1" s="47"/>
      <c r="T1" s="47"/>
    </row>
    <row r="2" spans="2:20" customFormat="1" ht="15.5" thickBot="1" x14ac:dyDescent="0.35">
      <c r="B2" s="40" t="s">
        <v>432</v>
      </c>
      <c r="C2" s="34"/>
      <c r="D2" s="35"/>
      <c r="E2" s="36"/>
      <c r="F2" s="36"/>
      <c r="G2" s="35"/>
      <c r="H2" s="35"/>
      <c r="I2" s="35"/>
      <c r="J2" s="35"/>
      <c r="K2" s="35"/>
      <c r="L2" s="35"/>
      <c r="M2" s="35"/>
      <c r="N2" s="35"/>
      <c r="O2" s="37"/>
      <c r="P2" s="39"/>
      <c r="Q2" s="38"/>
      <c r="R2" s="38"/>
      <c r="S2" s="39"/>
      <c r="T2" s="39"/>
    </row>
    <row r="3" spans="2:20" customFormat="1" ht="14.25" customHeight="1" x14ac:dyDescent="0.3">
      <c r="B3" s="41"/>
      <c r="C3" s="982" t="s">
        <v>16</v>
      </c>
      <c r="D3" s="982"/>
      <c r="E3" s="982"/>
      <c r="F3" s="982"/>
      <c r="G3" s="982"/>
      <c r="H3" s="982"/>
      <c r="I3" s="982"/>
      <c r="J3" s="982"/>
      <c r="K3" s="982"/>
      <c r="L3" s="982"/>
      <c r="M3" s="982"/>
      <c r="N3" s="982"/>
      <c r="O3" s="42"/>
      <c r="P3" s="982" t="s">
        <v>70</v>
      </c>
      <c r="Q3" s="982"/>
      <c r="R3" s="982"/>
      <c r="S3" s="982"/>
      <c r="T3" s="982"/>
    </row>
    <row r="4" spans="2:20" customFormat="1" ht="18.75" customHeight="1" x14ac:dyDescent="0.45">
      <c r="B4" s="43"/>
      <c r="C4" s="44" t="s">
        <v>94</v>
      </c>
      <c r="D4" s="45" t="s">
        <v>95</v>
      </c>
      <c r="E4" s="46" t="s">
        <v>96</v>
      </c>
      <c r="F4" s="46" t="s">
        <v>460</v>
      </c>
      <c r="G4" s="45" t="s">
        <v>120</v>
      </c>
      <c r="H4" s="45" t="s">
        <v>121</v>
      </c>
      <c r="I4" s="45" t="s">
        <v>122</v>
      </c>
      <c r="J4" s="45" t="s">
        <v>123</v>
      </c>
      <c r="K4" s="45" t="s">
        <v>124</v>
      </c>
      <c r="L4" s="45" t="s">
        <v>125</v>
      </c>
      <c r="M4" s="45" t="s">
        <v>126</v>
      </c>
      <c r="N4" s="45" t="s">
        <v>127</v>
      </c>
      <c r="O4" s="43"/>
      <c r="P4" s="47" t="s">
        <v>25</v>
      </c>
      <c r="Q4" s="46" t="s">
        <v>128</v>
      </c>
      <c r="R4" s="46" t="s">
        <v>129</v>
      </c>
      <c r="S4" s="47" t="s">
        <v>90</v>
      </c>
      <c r="T4" s="47" t="s">
        <v>26</v>
      </c>
    </row>
    <row r="5" spans="2:20" customFormat="1" x14ac:dyDescent="0.3">
      <c r="B5" s="48"/>
      <c r="C5" s="49"/>
      <c r="D5" s="50" t="s">
        <v>114</v>
      </c>
      <c r="E5" s="51" t="s">
        <v>115</v>
      </c>
      <c r="F5" s="51" t="s">
        <v>459</v>
      </c>
      <c r="G5" s="50" t="s">
        <v>116</v>
      </c>
      <c r="H5" s="50" t="s">
        <v>116</v>
      </c>
      <c r="I5" s="50" t="s">
        <v>116</v>
      </c>
      <c r="J5" s="50" t="s">
        <v>116</v>
      </c>
      <c r="K5" s="50" t="s">
        <v>116</v>
      </c>
      <c r="L5" s="50" t="s">
        <v>116</v>
      </c>
      <c r="M5" s="50" t="s">
        <v>116</v>
      </c>
      <c r="N5" s="50" t="s">
        <v>116</v>
      </c>
      <c r="O5" s="48"/>
      <c r="P5" s="52" t="s">
        <v>117</v>
      </c>
      <c r="Q5" s="51" t="s">
        <v>116</v>
      </c>
      <c r="R5" s="51" t="s">
        <v>116</v>
      </c>
      <c r="S5" s="52" t="s">
        <v>116</v>
      </c>
      <c r="T5" s="52" t="s">
        <v>116</v>
      </c>
    </row>
    <row r="6" spans="2:20" customFormat="1" x14ac:dyDescent="0.3">
      <c r="B6" s="43">
        <v>2012</v>
      </c>
      <c r="C6" s="44">
        <v>6.4614287010127898</v>
      </c>
      <c r="D6" s="45">
        <v>0.88175000000000003</v>
      </c>
      <c r="E6" s="45">
        <v>3.6500000000000005E-2</v>
      </c>
      <c r="F6" s="45" t="s">
        <v>9</v>
      </c>
      <c r="G6" s="45">
        <v>8.0749999999999988E-2</v>
      </c>
      <c r="H6" s="45">
        <v>6.4125000000000001E-2</v>
      </c>
      <c r="I6" s="45">
        <v>1.6455</v>
      </c>
      <c r="J6" s="45">
        <v>3.6000000000000004E-2</v>
      </c>
      <c r="K6" s="45">
        <v>0.94299999999999995</v>
      </c>
      <c r="L6" s="45">
        <v>0.13450000000000001</v>
      </c>
      <c r="M6" s="45">
        <v>0.27100000000000002</v>
      </c>
      <c r="N6" s="45">
        <v>0.16099999999999998</v>
      </c>
      <c r="O6" s="53"/>
      <c r="P6" s="47">
        <v>0.71500000000000008</v>
      </c>
      <c r="Q6" s="46" t="s">
        <v>9</v>
      </c>
      <c r="R6" s="46" t="s">
        <v>9</v>
      </c>
      <c r="S6" s="46" t="s">
        <v>9</v>
      </c>
      <c r="T6" s="47" t="s">
        <v>9</v>
      </c>
    </row>
    <row r="7" spans="2:20" customFormat="1" x14ac:dyDescent="0.3">
      <c r="B7" s="43">
        <v>2013</v>
      </c>
      <c r="C7" s="44">
        <v>5.7403887067310251</v>
      </c>
      <c r="D7" s="45">
        <v>0.92591666666666661</v>
      </c>
      <c r="E7" s="45">
        <v>3.3583333333333326E-2</v>
      </c>
      <c r="F7" s="45" t="s">
        <v>9</v>
      </c>
      <c r="G7" s="45">
        <v>5.4166666666666662E-2</v>
      </c>
      <c r="H7" s="45">
        <v>0.27866666666666667</v>
      </c>
      <c r="I7" s="45">
        <v>1.3936666666666668</v>
      </c>
      <c r="J7" s="45">
        <v>2.0916666666666667E-2</v>
      </c>
      <c r="K7" s="45">
        <v>0.94450000000000001</v>
      </c>
      <c r="L7" s="45">
        <v>0.11841666666666667</v>
      </c>
      <c r="M7" s="45">
        <v>0.2850833333333333</v>
      </c>
      <c r="N7" s="45">
        <v>0.13133333333333336</v>
      </c>
      <c r="O7" s="53"/>
      <c r="P7" s="47">
        <v>0.745</v>
      </c>
      <c r="Q7" s="46" t="s">
        <v>9</v>
      </c>
      <c r="R7" s="46" t="s">
        <v>9</v>
      </c>
      <c r="S7" s="46" t="s">
        <v>9</v>
      </c>
      <c r="T7" s="47" t="s">
        <v>9</v>
      </c>
    </row>
    <row r="8" spans="2:20" customFormat="1" x14ac:dyDescent="0.3">
      <c r="B8" s="43">
        <v>2014</v>
      </c>
      <c r="C8" s="44">
        <v>5.8430412971668506</v>
      </c>
      <c r="D8" s="45">
        <v>0.95791666666666653</v>
      </c>
      <c r="E8" s="45">
        <v>3.5166666666666666E-2</v>
      </c>
      <c r="F8" s="45" t="s">
        <v>9</v>
      </c>
      <c r="G8" s="45">
        <v>6.1758333333333332E-2</v>
      </c>
      <c r="H8" s="45">
        <v>0.60333333333333328</v>
      </c>
      <c r="I8" s="45">
        <v>1.3794166666666665</v>
      </c>
      <c r="J8" s="45">
        <v>0.12158333333333335</v>
      </c>
      <c r="K8" s="45">
        <v>1.0274166666666669</v>
      </c>
      <c r="L8" s="45">
        <v>0.30858333333333332</v>
      </c>
      <c r="M8" s="45">
        <v>0.25641666666666668</v>
      </c>
      <c r="N8" s="45">
        <v>0.11700000000000001</v>
      </c>
      <c r="O8" s="53"/>
      <c r="P8" s="47">
        <v>0.70750000000000002</v>
      </c>
      <c r="Q8" s="46" t="s">
        <v>9</v>
      </c>
      <c r="R8" s="46" t="s">
        <v>9</v>
      </c>
      <c r="S8" s="46" t="s">
        <v>9</v>
      </c>
      <c r="T8" s="47" t="s">
        <v>9</v>
      </c>
    </row>
    <row r="9" spans="2:20" customFormat="1" x14ac:dyDescent="0.3">
      <c r="B9" s="43">
        <v>2015</v>
      </c>
      <c r="C9" s="44">
        <v>5.8129524191169422</v>
      </c>
      <c r="D9" s="45">
        <v>0.98250000000000004</v>
      </c>
      <c r="E9" s="45">
        <v>4.0000000000000008E-2</v>
      </c>
      <c r="F9" s="45" t="s">
        <v>9</v>
      </c>
      <c r="G9" s="45">
        <v>8.9499999999999996E-2</v>
      </c>
      <c r="H9" s="45">
        <v>0.21700000000000003</v>
      </c>
      <c r="I9" s="45">
        <v>1.1655</v>
      </c>
      <c r="J9" s="45">
        <v>7.1249999999999994E-2</v>
      </c>
      <c r="K9" s="45">
        <v>0.80300000000000005</v>
      </c>
      <c r="L9" s="45">
        <v>0.19400000000000001</v>
      </c>
      <c r="M9" s="45">
        <v>0.372</v>
      </c>
      <c r="N9" s="45">
        <v>0.2195</v>
      </c>
      <c r="O9" s="53"/>
      <c r="P9" s="47">
        <v>0.77750000000000008</v>
      </c>
      <c r="Q9" s="46" t="s">
        <v>9</v>
      </c>
      <c r="R9" s="46" t="s">
        <v>9</v>
      </c>
      <c r="S9" s="46" t="s">
        <v>9</v>
      </c>
      <c r="T9" s="47" t="s">
        <v>9</v>
      </c>
    </row>
    <row r="10" spans="2:20" customFormat="1" x14ac:dyDescent="0.3">
      <c r="B10" s="43">
        <v>2016</v>
      </c>
      <c r="C10" s="44">
        <v>5.9499488315950213</v>
      </c>
      <c r="D10" s="45">
        <v>0.91599999999999993</v>
      </c>
      <c r="E10" s="45">
        <v>2.7500000000000004E-2</v>
      </c>
      <c r="F10" s="45" t="s">
        <v>9</v>
      </c>
      <c r="G10" s="45">
        <v>0.10450000000000001</v>
      </c>
      <c r="H10" s="45">
        <v>0.30449999999999999</v>
      </c>
      <c r="I10" s="45">
        <v>1.0994999999999999</v>
      </c>
      <c r="J10" s="45">
        <v>8.950000000000001E-2</v>
      </c>
      <c r="K10" s="45">
        <v>0.91100000000000003</v>
      </c>
      <c r="L10" s="45">
        <v>0.14000000000000001</v>
      </c>
      <c r="M10" s="45">
        <v>0.26900000000000002</v>
      </c>
      <c r="N10" s="45">
        <v>0.13400000000000001</v>
      </c>
      <c r="O10" s="53"/>
      <c r="P10" s="47">
        <v>0.71399999999999997</v>
      </c>
      <c r="Q10" s="46" t="s">
        <v>9</v>
      </c>
      <c r="R10" s="46" t="s">
        <v>9</v>
      </c>
      <c r="S10" s="46" t="s">
        <v>9</v>
      </c>
      <c r="T10" s="47" t="s">
        <v>9</v>
      </c>
    </row>
    <row r="11" spans="2:20" customFormat="1" ht="14.5" thickBot="1" x14ac:dyDescent="0.35">
      <c r="B11" s="54">
        <v>2017</v>
      </c>
      <c r="C11" s="55">
        <v>6.0441657201231012</v>
      </c>
      <c r="D11" s="56">
        <v>0.97200000000000009</v>
      </c>
      <c r="E11" s="56">
        <v>3.3750000000000002E-2</v>
      </c>
      <c r="F11" s="56" t="s">
        <v>9</v>
      </c>
      <c r="G11" s="56">
        <v>6.9000000000000006E-2</v>
      </c>
      <c r="H11" s="56">
        <v>5.9749999999999998E-2</v>
      </c>
      <c r="I11" s="56">
        <v>1.1187499999999999</v>
      </c>
      <c r="J11" s="56">
        <v>1.2500000000000001E-2</v>
      </c>
      <c r="K11" s="56">
        <v>0.66799999999999993</v>
      </c>
      <c r="L11" s="56">
        <v>8.4749999999999992E-2</v>
      </c>
      <c r="M11" s="56">
        <v>0.16575000000000001</v>
      </c>
      <c r="N11" s="56">
        <v>9.0999999999999998E-2</v>
      </c>
      <c r="O11" s="66"/>
      <c r="P11" s="58">
        <v>0.78</v>
      </c>
      <c r="Q11" s="57" t="s">
        <v>9</v>
      </c>
      <c r="R11" s="57" t="s">
        <v>9</v>
      </c>
      <c r="S11" s="57" t="s">
        <v>9</v>
      </c>
      <c r="T11" s="58" t="s">
        <v>9</v>
      </c>
    </row>
    <row r="12" spans="2:20" x14ac:dyDescent="0.3">
      <c r="B12" s="33"/>
      <c r="C12" s="34"/>
      <c r="D12" s="35"/>
      <c r="E12" s="36"/>
      <c r="F12" s="36"/>
      <c r="G12" s="35"/>
      <c r="H12" s="35"/>
      <c r="I12" s="35"/>
      <c r="J12" s="35"/>
      <c r="K12" s="35"/>
      <c r="L12" s="35"/>
      <c r="M12" s="35"/>
      <c r="N12" s="35"/>
    </row>
    <row r="13" spans="2:20" ht="15.5" thickBot="1" x14ac:dyDescent="0.35">
      <c r="B13" s="40" t="s">
        <v>440</v>
      </c>
      <c r="C13" s="34"/>
      <c r="D13" s="35"/>
      <c r="E13" s="36"/>
      <c r="F13" s="36"/>
      <c r="G13" s="35"/>
      <c r="H13" s="35"/>
      <c r="I13" s="35"/>
      <c r="J13" s="35"/>
      <c r="K13" s="35"/>
      <c r="L13" s="35"/>
      <c r="M13" s="35"/>
      <c r="N13" s="35"/>
    </row>
    <row r="14" spans="2:20" x14ac:dyDescent="0.3">
      <c r="B14" s="41"/>
      <c r="C14" s="982" t="s">
        <v>16</v>
      </c>
      <c r="D14" s="982"/>
      <c r="E14" s="982"/>
      <c r="F14" s="982"/>
      <c r="G14" s="982"/>
      <c r="H14" s="982"/>
      <c r="I14" s="982"/>
      <c r="J14" s="982"/>
      <c r="K14" s="982"/>
      <c r="L14" s="982"/>
      <c r="M14" s="982"/>
      <c r="N14" s="982"/>
      <c r="O14" s="42"/>
      <c r="P14" s="982" t="s">
        <v>70</v>
      </c>
      <c r="Q14" s="982"/>
      <c r="R14" s="982"/>
      <c r="S14" s="982"/>
      <c r="T14" s="982"/>
    </row>
    <row r="15" spans="2:20" ht="17.5" x14ac:dyDescent="0.45">
      <c r="B15" s="43"/>
      <c r="C15" s="44" t="s">
        <v>94</v>
      </c>
      <c r="D15" s="45" t="s">
        <v>95</v>
      </c>
      <c r="E15" s="46" t="s">
        <v>96</v>
      </c>
      <c r="F15" s="46" t="s">
        <v>460</v>
      </c>
      <c r="G15" s="45" t="s">
        <v>120</v>
      </c>
      <c r="H15" s="45" t="s">
        <v>121</v>
      </c>
      <c r="I15" s="45" t="s">
        <v>122</v>
      </c>
      <c r="J15" s="45" t="s">
        <v>123</v>
      </c>
      <c r="K15" s="45" t="s">
        <v>124</v>
      </c>
      <c r="L15" s="45" t="s">
        <v>125</v>
      </c>
      <c r="M15" s="45" t="s">
        <v>126</v>
      </c>
      <c r="N15" s="45" t="s">
        <v>127</v>
      </c>
      <c r="O15" s="43"/>
      <c r="P15" s="47" t="s">
        <v>25</v>
      </c>
      <c r="Q15" s="46" t="s">
        <v>128</v>
      </c>
      <c r="R15" s="46" t="s">
        <v>129</v>
      </c>
      <c r="S15" s="47" t="s">
        <v>90</v>
      </c>
      <c r="T15" s="47" t="s">
        <v>26</v>
      </c>
    </row>
    <row r="16" spans="2:20" x14ac:dyDescent="0.3">
      <c r="B16" s="48"/>
      <c r="C16" s="49"/>
      <c r="D16" s="50" t="s">
        <v>114</v>
      </c>
      <c r="E16" s="51" t="s">
        <v>115</v>
      </c>
      <c r="F16" s="51" t="s">
        <v>459</v>
      </c>
      <c r="G16" s="50" t="s">
        <v>116</v>
      </c>
      <c r="H16" s="50" t="s">
        <v>116</v>
      </c>
      <c r="I16" s="50" t="s">
        <v>116</v>
      </c>
      <c r="J16" s="50" t="s">
        <v>116</v>
      </c>
      <c r="K16" s="50" t="s">
        <v>116</v>
      </c>
      <c r="L16" s="50" t="s">
        <v>116</v>
      </c>
      <c r="M16" s="50" t="s">
        <v>116</v>
      </c>
      <c r="N16" s="50" t="s">
        <v>116</v>
      </c>
      <c r="O16" s="48"/>
      <c r="P16" s="52" t="s">
        <v>117</v>
      </c>
      <c r="Q16" s="51" t="s">
        <v>116</v>
      </c>
      <c r="R16" s="51" t="s">
        <v>116</v>
      </c>
      <c r="S16" s="52" t="s">
        <v>116</v>
      </c>
      <c r="T16" s="52" t="s">
        <v>116</v>
      </c>
    </row>
    <row r="17" spans="2:20" x14ac:dyDescent="0.3">
      <c r="B17" s="43">
        <v>2001</v>
      </c>
      <c r="C17" s="44">
        <v>7.4962158093157534</v>
      </c>
      <c r="D17" s="45">
        <v>9.0474999999999994</v>
      </c>
      <c r="E17" s="45" t="s">
        <v>118</v>
      </c>
      <c r="F17" s="45" t="s">
        <v>9</v>
      </c>
      <c r="G17" s="47">
        <v>26.05</v>
      </c>
      <c r="H17" s="45">
        <v>7.6749999999999998</v>
      </c>
      <c r="I17" s="45">
        <v>2.5750000000000002</v>
      </c>
      <c r="J17" s="45">
        <v>0.65</v>
      </c>
      <c r="K17" s="45">
        <v>1.7749999999999999</v>
      </c>
      <c r="L17" s="45">
        <v>1.575</v>
      </c>
      <c r="M17" s="45">
        <v>6.625</v>
      </c>
      <c r="N17" s="45">
        <v>2.625</v>
      </c>
      <c r="O17" s="53"/>
      <c r="P17" s="47" t="s">
        <v>118</v>
      </c>
      <c r="Q17" s="46" t="s">
        <v>118</v>
      </c>
      <c r="R17" s="46" t="s">
        <v>118</v>
      </c>
      <c r="S17" s="47" t="s">
        <v>118</v>
      </c>
      <c r="T17" s="47" t="s">
        <v>118</v>
      </c>
    </row>
    <row r="18" spans="2:20" x14ac:dyDescent="0.3">
      <c r="B18" s="43">
        <v>2002</v>
      </c>
      <c r="C18" s="44">
        <v>6.1193817645973541</v>
      </c>
      <c r="D18" s="45">
        <v>9.5175000000000001</v>
      </c>
      <c r="E18" s="45" t="s">
        <v>118</v>
      </c>
      <c r="F18" s="45" t="s">
        <v>9</v>
      </c>
      <c r="G18" s="47">
        <v>26.355</v>
      </c>
      <c r="H18" s="45">
        <v>7.9874999999999998</v>
      </c>
      <c r="I18" s="45">
        <v>2.5299999999999998</v>
      </c>
      <c r="J18" s="45">
        <v>8.6999999999999994E-2</v>
      </c>
      <c r="K18" s="45">
        <v>2.5</v>
      </c>
      <c r="L18" s="45">
        <v>1.7875000000000001</v>
      </c>
      <c r="M18" s="45">
        <v>9.0749999999999993</v>
      </c>
      <c r="N18" s="45">
        <v>3.2825000000000002</v>
      </c>
      <c r="O18" s="53"/>
      <c r="P18" s="47" t="s">
        <v>118</v>
      </c>
      <c r="Q18" s="46" t="s">
        <v>118</v>
      </c>
      <c r="R18" s="46" t="s">
        <v>118</v>
      </c>
      <c r="S18" s="47" t="s">
        <v>118</v>
      </c>
      <c r="T18" s="47" t="s">
        <v>118</v>
      </c>
    </row>
    <row r="19" spans="2:20" x14ac:dyDescent="0.3">
      <c r="B19" s="43">
        <v>2003</v>
      </c>
      <c r="C19" s="44">
        <v>6.5535403586574912</v>
      </c>
      <c r="D19" s="45">
        <v>9.7899999999999991</v>
      </c>
      <c r="E19" s="45">
        <v>0.21</v>
      </c>
      <c r="F19" s="45" t="s">
        <v>9</v>
      </c>
      <c r="G19" s="47">
        <v>23.2075</v>
      </c>
      <c r="H19" s="45">
        <v>5.1574999999999998</v>
      </c>
      <c r="I19" s="45">
        <v>2.68</v>
      </c>
      <c r="J19" s="45">
        <v>0.21</v>
      </c>
      <c r="K19" s="45">
        <v>2.6025</v>
      </c>
      <c r="L19" s="45">
        <v>1.7175</v>
      </c>
      <c r="M19" s="45">
        <v>9.0274999999999999</v>
      </c>
      <c r="N19" s="45">
        <v>3.2949999999999999</v>
      </c>
      <c r="O19" s="53"/>
      <c r="P19" s="47">
        <v>0.89500000000000002</v>
      </c>
      <c r="Q19" s="46" t="s">
        <v>118</v>
      </c>
      <c r="R19" s="46" t="s">
        <v>118</v>
      </c>
      <c r="S19" s="47" t="s">
        <v>118</v>
      </c>
      <c r="T19" s="47" t="s">
        <v>118</v>
      </c>
    </row>
    <row r="20" spans="2:20" x14ac:dyDescent="0.3">
      <c r="B20" s="43">
        <v>2004</v>
      </c>
      <c r="C20" s="44">
        <v>6.3388696396602073</v>
      </c>
      <c r="D20" s="45">
        <v>9.61</v>
      </c>
      <c r="E20" s="45">
        <v>7.5249999999999997E-2</v>
      </c>
      <c r="F20" s="45" t="s">
        <v>9</v>
      </c>
      <c r="G20" s="47">
        <v>25.72</v>
      </c>
      <c r="H20" s="45">
        <v>7.9424999999999999</v>
      </c>
      <c r="I20" s="45">
        <v>1.7350000000000001</v>
      </c>
      <c r="J20" s="45">
        <v>0.29749999999999999</v>
      </c>
      <c r="K20" s="45">
        <v>1.9775</v>
      </c>
      <c r="L20" s="45">
        <v>1.6475</v>
      </c>
      <c r="M20" s="45">
        <v>9.6624999999999996</v>
      </c>
      <c r="N20" s="45">
        <v>2.7075</v>
      </c>
      <c r="O20" s="53"/>
      <c r="P20" s="47">
        <v>2.6425000000000001</v>
      </c>
      <c r="Q20" s="46" t="s">
        <v>118</v>
      </c>
      <c r="R20" s="46" t="s">
        <v>118</v>
      </c>
      <c r="S20" s="47" t="s">
        <v>118</v>
      </c>
      <c r="T20" s="45">
        <v>7.6</v>
      </c>
    </row>
    <row r="21" spans="2:20" x14ac:dyDescent="0.3">
      <c r="B21" s="43">
        <v>2005</v>
      </c>
      <c r="C21" s="44">
        <v>6.0374398085748284</v>
      </c>
      <c r="D21" s="47">
        <v>10.210000000000001</v>
      </c>
      <c r="E21" s="45">
        <v>7.2649999999999992E-2</v>
      </c>
      <c r="F21" s="45" t="s">
        <v>9</v>
      </c>
      <c r="G21" s="47">
        <v>28.12</v>
      </c>
      <c r="H21" s="45">
        <v>8.16</v>
      </c>
      <c r="I21" s="45">
        <v>2.6324999999999998</v>
      </c>
      <c r="J21" s="45">
        <v>0.04</v>
      </c>
      <c r="K21" s="45">
        <v>2.6949999999999998</v>
      </c>
      <c r="L21" s="45">
        <v>1.8247499999999999</v>
      </c>
      <c r="M21" s="45">
        <v>9.3625000000000007</v>
      </c>
      <c r="N21" s="45">
        <v>3.22</v>
      </c>
      <c r="O21" s="53"/>
      <c r="P21" s="47">
        <v>3.74</v>
      </c>
      <c r="Q21" s="46" t="s">
        <v>119</v>
      </c>
      <c r="R21" s="46" t="s">
        <v>119</v>
      </c>
      <c r="S21" s="47" t="s">
        <v>118</v>
      </c>
      <c r="T21" s="45">
        <v>2.94</v>
      </c>
    </row>
    <row r="22" spans="2:20" x14ac:dyDescent="0.3">
      <c r="B22" s="43">
        <v>2006</v>
      </c>
      <c r="C22" s="44">
        <v>6.3558850142157963</v>
      </c>
      <c r="D22" s="47">
        <v>11.92</v>
      </c>
      <c r="E22" s="45">
        <v>0.11325</v>
      </c>
      <c r="F22" s="45" t="s">
        <v>9</v>
      </c>
      <c r="G22" s="47">
        <v>32.65</v>
      </c>
      <c r="H22" s="45">
        <v>9.5299999999999994</v>
      </c>
      <c r="I22" s="45">
        <v>3.0449999999999999</v>
      </c>
      <c r="J22" s="45">
        <v>0.11</v>
      </c>
      <c r="K22" s="45">
        <v>2.9624999999999999</v>
      </c>
      <c r="L22" s="45">
        <v>2.2650000000000001</v>
      </c>
      <c r="M22" s="47">
        <v>11.0525</v>
      </c>
      <c r="N22" s="45">
        <v>3.8174999999999999</v>
      </c>
      <c r="O22" s="53"/>
      <c r="P22" s="47">
        <v>4.9775</v>
      </c>
      <c r="Q22" s="46" t="s">
        <v>142</v>
      </c>
      <c r="R22" s="46" t="s">
        <v>142</v>
      </c>
      <c r="S22" s="47" t="s">
        <v>9</v>
      </c>
      <c r="T22" s="45">
        <v>3.2</v>
      </c>
    </row>
    <row r="23" spans="2:20" x14ac:dyDescent="0.3">
      <c r="B23" s="43">
        <v>2007</v>
      </c>
      <c r="C23" s="44">
        <v>6.2359176239746263</v>
      </c>
      <c r="D23" s="47">
        <v>12.350000000000001</v>
      </c>
      <c r="E23" s="45">
        <v>8.5749999999999993E-2</v>
      </c>
      <c r="F23" s="45" t="s">
        <v>9</v>
      </c>
      <c r="G23" s="47">
        <v>37.1875</v>
      </c>
      <c r="H23" s="47">
        <v>10.210000000000001</v>
      </c>
      <c r="I23" s="45">
        <v>3.1149999999999998</v>
      </c>
      <c r="J23" s="45">
        <v>0.11666666666666665</v>
      </c>
      <c r="K23" s="45">
        <v>2.8099999999999996</v>
      </c>
      <c r="L23" s="45">
        <v>2.1799999999999997</v>
      </c>
      <c r="M23" s="47">
        <v>11.237499999999999</v>
      </c>
      <c r="N23" s="45">
        <v>3.8125</v>
      </c>
      <c r="O23" s="53"/>
      <c r="P23" s="47">
        <v>3.0250000000000004</v>
      </c>
      <c r="Q23" s="46" t="s">
        <v>142</v>
      </c>
      <c r="R23" s="46" t="s">
        <v>142</v>
      </c>
      <c r="S23" s="47" t="s">
        <v>9</v>
      </c>
      <c r="T23" s="45">
        <v>4.37</v>
      </c>
    </row>
    <row r="24" spans="2:20" x14ac:dyDescent="0.3">
      <c r="B24" s="43">
        <v>2008</v>
      </c>
      <c r="C24" s="44">
        <v>5.4179094625146229</v>
      </c>
      <c r="D24" s="47">
        <v>12.2</v>
      </c>
      <c r="E24" s="45">
        <v>6.6333333333333341E-2</v>
      </c>
      <c r="F24" s="45" t="s">
        <v>9</v>
      </c>
      <c r="G24" s="47">
        <v>33.257499999999993</v>
      </c>
      <c r="H24" s="47">
        <v>12.7775</v>
      </c>
      <c r="I24" s="45">
        <v>2.7675000000000001</v>
      </c>
      <c r="J24" s="45">
        <v>0.16</v>
      </c>
      <c r="K24" s="45">
        <v>2.65</v>
      </c>
      <c r="L24" s="45">
        <v>1.9749999999999999</v>
      </c>
      <c r="M24" s="47">
        <v>11.334999999999999</v>
      </c>
      <c r="N24" s="45">
        <v>3.7650000000000001</v>
      </c>
      <c r="O24" s="53"/>
      <c r="P24" s="47">
        <v>3.74</v>
      </c>
      <c r="Q24" s="46" t="s">
        <v>142</v>
      </c>
      <c r="R24" s="46" t="s">
        <v>142</v>
      </c>
      <c r="S24" s="47" t="s">
        <v>9</v>
      </c>
      <c r="T24" s="45">
        <v>2.9</v>
      </c>
    </row>
    <row r="25" spans="2:20" x14ac:dyDescent="0.3">
      <c r="B25" s="43">
        <v>2009</v>
      </c>
      <c r="C25" s="44">
        <v>5.8357544660653184</v>
      </c>
      <c r="D25" s="47">
        <v>11.175000000000001</v>
      </c>
      <c r="E25" s="45">
        <v>4.8000000000000001E-2</v>
      </c>
      <c r="F25" s="45" t="s">
        <v>9</v>
      </c>
      <c r="G25" s="47">
        <v>29.272499999999997</v>
      </c>
      <c r="H25" s="45">
        <v>8.2925000000000004</v>
      </c>
      <c r="I25" s="45">
        <v>2.9449999999999998</v>
      </c>
      <c r="J25" s="45">
        <v>0.23075000000000001</v>
      </c>
      <c r="K25" s="45">
        <v>2.5925000000000002</v>
      </c>
      <c r="L25" s="45">
        <v>1.9624999999999999</v>
      </c>
      <c r="M25" s="47">
        <v>10.147500000000001</v>
      </c>
      <c r="N25" s="45">
        <v>3.625</v>
      </c>
      <c r="O25" s="43"/>
      <c r="P25" s="47">
        <v>2.2874999999999996</v>
      </c>
      <c r="Q25" s="46" t="s">
        <v>142</v>
      </c>
      <c r="R25" s="46" t="s">
        <v>142</v>
      </c>
      <c r="S25" s="47" t="s">
        <v>9</v>
      </c>
      <c r="T25" s="47" t="s">
        <v>157</v>
      </c>
    </row>
    <row r="26" spans="2:20" customFormat="1" x14ac:dyDescent="0.3">
      <c r="B26" s="43">
        <v>2010</v>
      </c>
      <c r="C26" s="44">
        <v>5.7599514306717277</v>
      </c>
      <c r="D26" s="47">
        <v>12.787500000000001</v>
      </c>
      <c r="E26" s="45">
        <v>0.156975</v>
      </c>
      <c r="F26" s="45" t="s">
        <v>9</v>
      </c>
      <c r="G26" s="47">
        <v>34.547499999999999</v>
      </c>
      <c r="H26" s="47">
        <v>10.62</v>
      </c>
      <c r="I26" s="45">
        <v>3</v>
      </c>
      <c r="J26" s="45">
        <v>0.14474999999999999</v>
      </c>
      <c r="K26" s="45">
        <v>2.9000000000000004</v>
      </c>
      <c r="L26" s="45">
        <v>2.0649999999999999</v>
      </c>
      <c r="M26" s="47">
        <v>11.717500000000001</v>
      </c>
      <c r="N26" s="45">
        <v>3.9824999999999999</v>
      </c>
      <c r="O26" s="43"/>
      <c r="P26" s="47">
        <v>3.4375</v>
      </c>
      <c r="Q26" s="46" t="s">
        <v>142</v>
      </c>
      <c r="R26" s="46" t="s">
        <v>142</v>
      </c>
      <c r="S26" s="47" t="s">
        <v>9</v>
      </c>
      <c r="T26" s="47" t="s">
        <v>157</v>
      </c>
    </row>
    <row r="27" spans="2:20" customFormat="1" x14ac:dyDescent="0.3">
      <c r="B27" s="43">
        <v>2011</v>
      </c>
      <c r="C27" s="44">
        <v>5.2474324553643275</v>
      </c>
      <c r="D27" s="47">
        <v>14.166666666666666</v>
      </c>
      <c r="E27" s="45">
        <v>6.3533333333333331E-2</v>
      </c>
      <c r="F27" s="45" t="s">
        <v>9</v>
      </c>
      <c r="G27" s="47">
        <v>39.629999999999995</v>
      </c>
      <c r="H27" s="47">
        <v>15.153333333333334</v>
      </c>
      <c r="I27" s="45">
        <v>3.7633333333333336</v>
      </c>
      <c r="J27" s="45">
        <v>0.11699999999999999</v>
      </c>
      <c r="K27" s="45">
        <v>2.7066666666666666</v>
      </c>
      <c r="L27" s="45">
        <v>2.27</v>
      </c>
      <c r="M27" s="47">
        <v>12.766666666666666</v>
      </c>
      <c r="N27" s="45">
        <v>3.9</v>
      </c>
      <c r="O27" s="43"/>
      <c r="P27" s="47">
        <v>4.5100000000000007</v>
      </c>
      <c r="Q27" s="46" t="s">
        <v>142</v>
      </c>
      <c r="R27" s="46" t="s">
        <v>142</v>
      </c>
      <c r="S27" s="47" t="s">
        <v>9</v>
      </c>
      <c r="T27" s="47" t="s">
        <v>157</v>
      </c>
    </row>
    <row r="28" spans="2:20" customFormat="1" x14ac:dyDescent="0.3">
      <c r="B28" s="43">
        <v>2012</v>
      </c>
      <c r="C28" s="44">
        <v>5.4681924779720967</v>
      </c>
      <c r="D28" s="47">
        <v>13.540000000000001</v>
      </c>
      <c r="E28" s="45">
        <v>5.1749999999999997E-2</v>
      </c>
      <c r="F28" s="45" t="s">
        <v>9</v>
      </c>
      <c r="G28" s="47">
        <v>40.784999999999997</v>
      </c>
      <c r="H28" s="277">
        <v>9.879999999999999</v>
      </c>
      <c r="I28" s="45">
        <v>3.7124999999999999</v>
      </c>
      <c r="J28" s="45">
        <v>0.13525000000000001</v>
      </c>
      <c r="K28" s="45">
        <v>3.08</v>
      </c>
      <c r="L28" s="45">
        <v>2.3824999999999998</v>
      </c>
      <c r="M28" s="47">
        <v>12.7925</v>
      </c>
      <c r="N28" s="45">
        <v>3.9750000000000001</v>
      </c>
      <c r="O28" s="43"/>
      <c r="P28" s="47">
        <v>3.125</v>
      </c>
      <c r="Q28" s="46" t="s">
        <v>142</v>
      </c>
      <c r="R28" s="46" t="s">
        <v>142</v>
      </c>
      <c r="S28" s="47" t="s">
        <v>9</v>
      </c>
      <c r="T28" s="47" t="s">
        <v>157</v>
      </c>
    </row>
    <row r="29" spans="2:20" customFormat="1" x14ac:dyDescent="0.3">
      <c r="B29" s="43">
        <v>2013</v>
      </c>
      <c r="C29" s="44">
        <v>6.0272322438319526</v>
      </c>
      <c r="D29" s="277">
        <v>7.1225000000000005</v>
      </c>
      <c r="E29" s="45">
        <v>8.2299999999999998E-2</v>
      </c>
      <c r="F29" s="45" t="s">
        <v>9</v>
      </c>
      <c r="G29" s="47">
        <v>20.74</v>
      </c>
      <c r="H29" s="277">
        <v>3.9324999999999997</v>
      </c>
      <c r="I29" s="45">
        <v>0.6825</v>
      </c>
      <c r="J29" s="45">
        <v>0.11750000000000001</v>
      </c>
      <c r="K29" s="45">
        <v>0.74999999999999989</v>
      </c>
      <c r="L29" s="45">
        <v>0.76500000000000001</v>
      </c>
      <c r="M29" s="277">
        <v>8.75</v>
      </c>
      <c r="N29" s="45">
        <v>0.97750000000000004</v>
      </c>
      <c r="O29" s="43"/>
      <c r="P29" s="47">
        <v>3.5375000000000001</v>
      </c>
      <c r="Q29" s="46" t="s">
        <v>142</v>
      </c>
      <c r="R29" s="46" t="s">
        <v>142</v>
      </c>
      <c r="S29" s="47" t="s">
        <v>9</v>
      </c>
      <c r="T29" s="47" t="s">
        <v>157</v>
      </c>
    </row>
    <row r="30" spans="2:20" customFormat="1" x14ac:dyDescent="0.3">
      <c r="B30" s="43">
        <v>2014</v>
      </c>
      <c r="C30" s="44">
        <v>5.4069970860162835</v>
      </c>
      <c r="D30" s="296">
        <v>12.385000000000002</v>
      </c>
      <c r="E30" s="45">
        <v>4.0300000000000002E-2</v>
      </c>
      <c r="F30" s="45" t="s">
        <v>9</v>
      </c>
      <c r="G30" s="47">
        <v>34.934999999999995</v>
      </c>
      <c r="H30" s="296">
        <v>14.297499999999999</v>
      </c>
      <c r="I30" s="45">
        <v>2.6524999999999999</v>
      </c>
      <c r="J30" s="45">
        <v>0.09</v>
      </c>
      <c r="K30" s="45">
        <v>2.54</v>
      </c>
      <c r="L30" s="45">
        <v>2.1375000000000002</v>
      </c>
      <c r="M30" s="296">
        <v>11.834999999999999</v>
      </c>
      <c r="N30" s="45">
        <v>3.7675000000000001</v>
      </c>
      <c r="O30" s="43"/>
      <c r="P30" s="47">
        <v>6.27</v>
      </c>
      <c r="Q30" s="46" t="s">
        <v>142</v>
      </c>
      <c r="R30" s="46" t="s">
        <v>142</v>
      </c>
      <c r="S30" s="47" t="s">
        <v>9</v>
      </c>
      <c r="T30" s="47" t="s">
        <v>9</v>
      </c>
    </row>
    <row r="31" spans="2:20" customFormat="1" x14ac:dyDescent="0.3">
      <c r="B31" s="43">
        <v>2015</v>
      </c>
      <c r="C31" s="44">
        <v>6.4779485067447737</v>
      </c>
      <c r="D31" s="296">
        <v>11.35</v>
      </c>
      <c r="E31" s="45">
        <v>0.14474999999999999</v>
      </c>
      <c r="F31" s="45" t="s">
        <v>9</v>
      </c>
      <c r="G31" s="47">
        <v>29.41</v>
      </c>
      <c r="H31" s="296">
        <v>10.09</v>
      </c>
      <c r="I31" s="45">
        <v>2.2425000000000002</v>
      </c>
      <c r="J31" s="45">
        <v>0.24875</v>
      </c>
      <c r="K31" s="45">
        <v>2.2450000000000001</v>
      </c>
      <c r="L31" s="45">
        <v>2.0074999999999998</v>
      </c>
      <c r="M31" s="296">
        <v>11.6175</v>
      </c>
      <c r="N31" s="45">
        <v>3.4575</v>
      </c>
      <c r="O31" s="43"/>
      <c r="P31" s="47">
        <v>0.8899999999999999</v>
      </c>
      <c r="Q31" s="46" t="s">
        <v>142</v>
      </c>
      <c r="R31" s="46" t="s">
        <v>142</v>
      </c>
      <c r="S31" s="47" t="s">
        <v>9</v>
      </c>
      <c r="T31" s="47" t="s">
        <v>157</v>
      </c>
    </row>
    <row r="32" spans="2:20" customFormat="1" x14ac:dyDescent="0.3">
      <c r="B32" s="43">
        <v>2016</v>
      </c>
      <c r="C32" s="44">
        <v>6.4915363360072922</v>
      </c>
      <c r="D32" s="296">
        <v>12.1675</v>
      </c>
      <c r="E32" s="45">
        <v>0.26600000000000001</v>
      </c>
      <c r="F32" s="45" t="s">
        <v>9</v>
      </c>
      <c r="G32" s="47">
        <v>28.5975</v>
      </c>
      <c r="H32" s="296">
        <v>11.72</v>
      </c>
      <c r="I32" s="45">
        <v>2.9649999999999999</v>
      </c>
      <c r="J32" s="45" t="s">
        <v>142</v>
      </c>
      <c r="K32" s="45">
        <v>2.91</v>
      </c>
      <c r="L32" s="45">
        <v>2.2949999999999999</v>
      </c>
      <c r="M32" s="296">
        <v>12.657499999999999</v>
      </c>
      <c r="N32" s="45">
        <v>3.5874999999999999</v>
      </c>
      <c r="O32" s="43"/>
      <c r="P32" s="47">
        <v>2.4500000000000002</v>
      </c>
      <c r="Q32" s="46" t="s">
        <v>142</v>
      </c>
      <c r="R32" s="46" t="s">
        <v>142</v>
      </c>
      <c r="S32" s="47" t="s">
        <v>9</v>
      </c>
      <c r="T32" s="47" t="s">
        <v>157</v>
      </c>
    </row>
    <row r="33" spans="2:20" customFormat="1" x14ac:dyDescent="0.3">
      <c r="B33" s="43">
        <v>2017</v>
      </c>
      <c r="C33" s="44">
        <v>6.4762911915156245</v>
      </c>
      <c r="D33" s="296">
        <v>11.154999999999999</v>
      </c>
      <c r="E33" s="45">
        <v>0.122</v>
      </c>
      <c r="F33" s="45" t="s">
        <v>9</v>
      </c>
      <c r="G33" s="47">
        <v>27.27</v>
      </c>
      <c r="H33" s="296">
        <v>11.835000000000001</v>
      </c>
      <c r="I33" s="45">
        <v>2.6999999999999997</v>
      </c>
      <c r="J33" s="45">
        <v>2.2500000000000003E-2</v>
      </c>
      <c r="K33" s="45">
        <v>2.63</v>
      </c>
      <c r="L33" s="45">
        <v>1.98</v>
      </c>
      <c r="M33" s="296">
        <v>11.32</v>
      </c>
      <c r="N33" s="45">
        <v>3.2425000000000002</v>
      </c>
      <c r="O33" s="43"/>
      <c r="P33" s="47">
        <v>1.9750000000000001</v>
      </c>
      <c r="Q33" s="46" t="s">
        <v>142</v>
      </c>
      <c r="R33" s="46" t="s">
        <v>142</v>
      </c>
      <c r="S33" s="47" t="s">
        <v>9</v>
      </c>
      <c r="T33" s="47" t="s">
        <v>157</v>
      </c>
    </row>
    <row r="34" spans="2:20" customFormat="1" ht="14.5" thickBot="1" x14ac:dyDescent="0.35">
      <c r="B34" s="54">
        <v>2018</v>
      </c>
      <c r="C34" s="55">
        <v>6.7363010223049464</v>
      </c>
      <c r="D34" s="299">
        <v>10.992500000000001</v>
      </c>
      <c r="E34" s="56">
        <v>0.22275</v>
      </c>
      <c r="F34" s="56" t="s">
        <v>9</v>
      </c>
      <c r="G34" s="58">
        <v>26.037500000000001</v>
      </c>
      <c r="H34" s="299">
        <v>7.2474999999999987</v>
      </c>
      <c r="I34" s="56">
        <v>2.2774999999999999</v>
      </c>
      <c r="J34" s="56">
        <v>0.61749999999999994</v>
      </c>
      <c r="K34" s="56">
        <v>2.4824999999999999</v>
      </c>
      <c r="L34" s="56">
        <v>1.8099999999999998</v>
      </c>
      <c r="M34" s="299">
        <v>9.9550000000000001</v>
      </c>
      <c r="N34" s="56">
        <v>3.0024999999999999</v>
      </c>
      <c r="O34" s="54"/>
      <c r="P34" s="58">
        <v>2.21</v>
      </c>
      <c r="Q34" s="57" t="s">
        <v>142</v>
      </c>
      <c r="R34" s="57" t="s">
        <v>142</v>
      </c>
      <c r="S34" s="58" t="s">
        <v>9</v>
      </c>
      <c r="T34" s="58" t="s">
        <v>157</v>
      </c>
    </row>
    <row r="35" spans="2:20" customFormat="1" x14ac:dyDescent="0.3">
      <c r="B35" s="19"/>
      <c r="C35" s="59"/>
      <c r="D35" s="59"/>
      <c r="E35" s="60"/>
      <c r="F35" s="60"/>
      <c r="G35" s="59"/>
      <c r="H35" s="59"/>
      <c r="I35" s="35"/>
      <c r="J35" s="35"/>
      <c r="K35" s="35"/>
      <c r="L35" s="35"/>
      <c r="M35" s="35"/>
      <c r="N35" s="35"/>
      <c r="O35" s="37"/>
      <c r="P35" s="39"/>
      <c r="Q35" s="38"/>
      <c r="R35" s="38"/>
      <c r="S35" s="39"/>
      <c r="T35" s="39"/>
    </row>
    <row r="36" spans="2:20" customFormat="1" ht="15.5" thickBot="1" x14ac:dyDescent="0.35">
      <c r="B36" s="40" t="s">
        <v>441</v>
      </c>
      <c r="C36" s="34"/>
      <c r="D36" s="35"/>
      <c r="E36" s="36"/>
      <c r="F36" s="36"/>
      <c r="G36" s="35"/>
      <c r="H36" s="35"/>
      <c r="I36" s="35"/>
      <c r="J36" s="35"/>
      <c r="K36" s="35"/>
      <c r="L36" s="35"/>
      <c r="M36" s="35"/>
      <c r="N36" s="35"/>
      <c r="O36" s="37"/>
      <c r="P36" s="39"/>
      <c r="Q36" s="38"/>
      <c r="R36" s="38"/>
      <c r="S36" s="39"/>
      <c r="T36" s="39"/>
    </row>
    <row r="37" spans="2:20" customFormat="1" x14ac:dyDescent="0.3">
      <c r="B37" s="41"/>
      <c r="C37" s="982" t="s">
        <v>16</v>
      </c>
      <c r="D37" s="982"/>
      <c r="E37" s="982"/>
      <c r="F37" s="982"/>
      <c r="G37" s="982"/>
      <c r="H37" s="982"/>
      <c r="I37" s="982"/>
      <c r="J37" s="982"/>
      <c r="K37" s="982"/>
      <c r="L37" s="982"/>
      <c r="M37" s="982"/>
      <c r="N37" s="982"/>
      <c r="O37" s="42"/>
      <c r="P37" s="982" t="s">
        <v>70</v>
      </c>
      <c r="Q37" s="982"/>
      <c r="R37" s="982"/>
      <c r="S37" s="982"/>
      <c r="T37" s="982"/>
    </row>
    <row r="38" spans="2:20" customFormat="1" ht="17.5" x14ac:dyDescent="0.45">
      <c r="B38" s="43"/>
      <c r="C38" s="44" t="s">
        <v>94</v>
      </c>
      <c r="D38" s="45" t="s">
        <v>95</v>
      </c>
      <c r="E38" s="46" t="s">
        <v>96</v>
      </c>
      <c r="F38" s="46" t="s">
        <v>460</v>
      </c>
      <c r="G38" s="45" t="s">
        <v>120</v>
      </c>
      <c r="H38" s="45" t="s">
        <v>121</v>
      </c>
      <c r="I38" s="45" t="s">
        <v>122</v>
      </c>
      <c r="J38" s="45" t="s">
        <v>123</v>
      </c>
      <c r="K38" s="45" t="s">
        <v>124</v>
      </c>
      <c r="L38" s="45" t="s">
        <v>125</v>
      </c>
      <c r="M38" s="45" t="s">
        <v>126</v>
      </c>
      <c r="N38" s="45" t="s">
        <v>127</v>
      </c>
      <c r="O38" s="43"/>
      <c r="P38" s="47" t="s">
        <v>25</v>
      </c>
      <c r="Q38" s="46" t="s">
        <v>128</v>
      </c>
      <c r="R38" s="46" t="s">
        <v>129</v>
      </c>
      <c r="S38" s="47" t="s">
        <v>90</v>
      </c>
      <c r="T38" s="47" t="s">
        <v>26</v>
      </c>
    </row>
    <row r="39" spans="2:20" customFormat="1" x14ac:dyDescent="0.3">
      <c r="B39" s="48"/>
      <c r="C39" s="49"/>
      <c r="D39" s="50" t="s">
        <v>114</v>
      </c>
      <c r="E39" s="51" t="s">
        <v>115</v>
      </c>
      <c r="F39" s="51" t="s">
        <v>459</v>
      </c>
      <c r="G39" s="50" t="s">
        <v>116</v>
      </c>
      <c r="H39" s="50" t="s">
        <v>116</v>
      </c>
      <c r="I39" s="50" t="s">
        <v>116</v>
      </c>
      <c r="J39" s="50" t="s">
        <v>116</v>
      </c>
      <c r="K39" s="50" t="s">
        <v>116</v>
      </c>
      <c r="L39" s="50" t="s">
        <v>116</v>
      </c>
      <c r="M39" s="50" t="s">
        <v>116</v>
      </c>
      <c r="N39" s="50" t="s">
        <v>116</v>
      </c>
      <c r="O39" s="48"/>
      <c r="P39" s="52" t="s">
        <v>117</v>
      </c>
      <c r="Q39" s="51" t="s">
        <v>116</v>
      </c>
      <c r="R39" s="51" t="s">
        <v>116</v>
      </c>
      <c r="S39" s="52" t="s">
        <v>116</v>
      </c>
      <c r="T39" s="52" t="s">
        <v>116</v>
      </c>
    </row>
    <row r="40" spans="2:20" customFormat="1" x14ac:dyDescent="0.3">
      <c r="B40" s="43">
        <v>2001</v>
      </c>
      <c r="C40" s="44">
        <v>7.2101717075114751</v>
      </c>
      <c r="D40" s="45" t="s">
        <v>118</v>
      </c>
      <c r="E40" s="46" t="s">
        <v>118</v>
      </c>
      <c r="F40" s="46" t="s">
        <v>9</v>
      </c>
      <c r="G40" s="45">
        <v>1.425</v>
      </c>
      <c r="H40" s="45">
        <v>1.2975000000000001</v>
      </c>
      <c r="I40" s="45">
        <v>2.1749999999999998</v>
      </c>
      <c r="J40" s="45" t="s">
        <v>118</v>
      </c>
      <c r="K40" s="45" t="s">
        <v>118</v>
      </c>
      <c r="L40" s="45" t="s">
        <v>118</v>
      </c>
      <c r="M40" s="45" t="s">
        <v>118</v>
      </c>
      <c r="N40" s="45" t="s">
        <v>118</v>
      </c>
      <c r="O40" s="43"/>
      <c r="P40" s="47" t="s">
        <v>118</v>
      </c>
      <c r="Q40" s="46" t="s">
        <v>118</v>
      </c>
      <c r="R40" s="46" t="s">
        <v>118</v>
      </c>
      <c r="S40" s="47" t="s">
        <v>118</v>
      </c>
      <c r="T40" s="47" t="s">
        <v>118</v>
      </c>
    </row>
    <row r="41" spans="2:20" customFormat="1" x14ac:dyDescent="0.3">
      <c r="B41" s="43">
        <v>2002</v>
      </c>
      <c r="C41" s="44">
        <v>7.3932118350629974</v>
      </c>
      <c r="D41" s="45">
        <v>7</v>
      </c>
      <c r="E41" s="46" t="s">
        <v>9</v>
      </c>
      <c r="F41" s="46" t="s">
        <v>9</v>
      </c>
      <c r="G41" s="45">
        <v>4.665</v>
      </c>
      <c r="H41" s="45">
        <v>6.6550000000000002</v>
      </c>
      <c r="I41" s="45">
        <v>2.8224999999999998</v>
      </c>
      <c r="J41" s="45">
        <v>0.20100000000000001</v>
      </c>
      <c r="K41" s="45">
        <v>7.29</v>
      </c>
      <c r="L41" s="45">
        <v>2.1404743589743593</v>
      </c>
      <c r="M41" s="45">
        <v>2.2932187499999999</v>
      </c>
      <c r="N41" s="45">
        <v>0.81506249999999991</v>
      </c>
      <c r="O41" s="53"/>
      <c r="P41" s="47" t="s">
        <v>118</v>
      </c>
      <c r="Q41" s="46" t="s">
        <v>118</v>
      </c>
      <c r="R41" s="46" t="s">
        <v>118</v>
      </c>
      <c r="S41" s="47" t="s">
        <v>118</v>
      </c>
      <c r="T41" s="47" t="s">
        <v>118</v>
      </c>
    </row>
    <row r="42" spans="2:20" customFormat="1" x14ac:dyDescent="0.3">
      <c r="B42" s="43">
        <v>2003</v>
      </c>
      <c r="C42" s="44">
        <v>6.7348725021354268</v>
      </c>
      <c r="D42" s="45">
        <v>7.1849999999999996</v>
      </c>
      <c r="E42" s="45">
        <v>0.1925</v>
      </c>
      <c r="F42" s="45" t="s">
        <v>9</v>
      </c>
      <c r="G42" s="45">
        <v>2.68</v>
      </c>
      <c r="H42" s="45">
        <v>5.0225</v>
      </c>
      <c r="I42" s="45">
        <v>5.9124999999999996</v>
      </c>
      <c r="J42" s="45">
        <v>0.17</v>
      </c>
      <c r="K42" s="45">
        <v>6.5324999999999998</v>
      </c>
      <c r="L42" s="45">
        <v>2.0550000000000002</v>
      </c>
      <c r="M42" s="45">
        <v>2.3450000000000002</v>
      </c>
      <c r="N42" s="45">
        <v>0.86</v>
      </c>
      <c r="O42" s="53"/>
      <c r="P42" s="47" t="s">
        <v>118</v>
      </c>
      <c r="Q42" s="46" t="s">
        <v>118</v>
      </c>
      <c r="R42" s="46" t="s">
        <v>118</v>
      </c>
      <c r="S42" s="47" t="s">
        <v>118</v>
      </c>
      <c r="T42" s="45">
        <v>1.8325</v>
      </c>
    </row>
    <row r="43" spans="2:20" customFormat="1" x14ac:dyDescent="0.3">
      <c r="B43" s="43">
        <v>2004</v>
      </c>
      <c r="C43" s="44">
        <v>7.3434274688686756</v>
      </c>
      <c r="D43" s="45">
        <v>5.5674999999999999</v>
      </c>
      <c r="E43" s="45">
        <v>0.24174999999999999</v>
      </c>
      <c r="F43" s="45" t="s">
        <v>9</v>
      </c>
      <c r="G43" s="45">
        <v>2.68</v>
      </c>
      <c r="H43" s="45">
        <v>7.8250000000000002</v>
      </c>
      <c r="I43" s="45">
        <v>4.3525</v>
      </c>
      <c r="J43" s="45">
        <v>0.17749999999999999</v>
      </c>
      <c r="K43" s="45">
        <v>6.6950000000000003</v>
      </c>
      <c r="L43" s="45">
        <v>2.1749999999999998</v>
      </c>
      <c r="M43" s="45">
        <v>2.9175</v>
      </c>
      <c r="N43" s="45">
        <v>0.63749999999999996</v>
      </c>
      <c r="O43" s="53"/>
      <c r="P43" s="47" t="s">
        <v>118</v>
      </c>
      <c r="Q43" s="45">
        <v>0.02</v>
      </c>
      <c r="R43" s="45">
        <v>8.0000000000000002E-3</v>
      </c>
      <c r="S43" s="47" t="s">
        <v>118</v>
      </c>
      <c r="T43" s="45">
        <v>2.1150000000000002</v>
      </c>
    </row>
    <row r="44" spans="2:20" customFormat="1" x14ac:dyDescent="0.3">
      <c r="B44" s="43">
        <v>2005</v>
      </c>
      <c r="C44" s="44">
        <v>6.7319846654304865</v>
      </c>
      <c r="D44" s="45">
        <v>4.62</v>
      </c>
      <c r="E44" s="45">
        <v>0.2324</v>
      </c>
      <c r="F44" s="45" t="s">
        <v>9</v>
      </c>
      <c r="G44" s="45">
        <v>2.0699999999999998</v>
      </c>
      <c r="H44" s="45">
        <v>2.8250000000000002</v>
      </c>
      <c r="I44" s="45">
        <v>3.9424999999999999</v>
      </c>
      <c r="J44" s="45">
        <v>4.7500000000000001E-2</v>
      </c>
      <c r="K44" s="45">
        <v>4.7699999999999996</v>
      </c>
      <c r="L44" s="45">
        <v>2.37</v>
      </c>
      <c r="M44" s="45">
        <v>2.9474999999999998</v>
      </c>
      <c r="N44" s="45">
        <v>0.61</v>
      </c>
      <c r="O44" s="53"/>
      <c r="P44" s="47">
        <v>0.85</v>
      </c>
      <c r="Q44" s="45">
        <v>0.02</v>
      </c>
      <c r="R44" s="45">
        <v>8.0000000000000002E-3</v>
      </c>
      <c r="S44" s="47" t="s">
        <v>118</v>
      </c>
      <c r="T44" s="45">
        <v>1.3325</v>
      </c>
    </row>
    <row r="45" spans="2:20" customFormat="1" x14ac:dyDescent="0.3">
      <c r="B45" s="43">
        <v>2006</v>
      </c>
      <c r="C45" s="44">
        <v>6.8117781908295658</v>
      </c>
      <c r="D45" s="45">
        <v>5.2649999999999997</v>
      </c>
      <c r="E45" s="45">
        <v>0.18967500000000001</v>
      </c>
      <c r="F45" s="45" t="s">
        <v>9</v>
      </c>
      <c r="G45" s="45">
        <v>2.4575</v>
      </c>
      <c r="H45" s="45">
        <v>2.5225</v>
      </c>
      <c r="I45" s="45">
        <v>5.125</v>
      </c>
      <c r="J45" s="45">
        <v>0.19324999999999998</v>
      </c>
      <c r="K45" s="45">
        <v>6.0149999999999997</v>
      </c>
      <c r="L45" s="45">
        <v>2.3325</v>
      </c>
      <c r="M45" s="45">
        <v>3.1924999999999999</v>
      </c>
      <c r="N45" s="45">
        <v>0.66249999999999998</v>
      </c>
      <c r="O45" s="53"/>
      <c r="P45" s="47">
        <v>0.85</v>
      </c>
      <c r="Q45" s="45">
        <v>0.02</v>
      </c>
      <c r="R45" s="45">
        <v>8.0000000000000002E-3</v>
      </c>
      <c r="S45" s="47" t="s">
        <v>9</v>
      </c>
      <c r="T45" s="45">
        <v>0.66</v>
      </c>
    </row>
    <row r="46" spans="2:20" customFormat="1" x14ac:dyDescent="0.3">
      <c r="B46" s="43">
        <v>2007</v>
      </c>
      <c r="C46" s="44">
        <v>7.072354166468215</v>
      </c>
      <c r="D46" s="45">
        <v>7.32</v>
      </c>
      <c r="E46" s="45">
        <v>0.110125</v>
      </c>
      <c r="F46" s="45" t="s">
        <v>9</v>
      </c>
      <c r="G46" s="45">
        <v>2.6700000000000004</v>
      </c>
      <c r="H46" s="45">
        <v>2.67</v>
      </c>
      <c r="I46" s="45">
        <v>5.125</v>
      </c>
      <c r="J46" s="45">
        <v>0.14749999999999999</v>
      </c>
      <c r="K46" s="45">
        <v>3.6366666666666667</v>
      </c>
      <c r="L46" s="45">
        <v>1.6266666666666667</v>
      </c>
      <c r="M46" s="45">
        <v>2.8233333333333328</v>
      </c>
      <c r="N46" s="45">
        <v>0.54</v>
      </c>
      <c r="O46" s="53"/>
      <c r="P46" s="47" t="s">
        <v>9</v>
      </c>
      <c r="Q46" s="45" t="s">
        <v>9</v>
      </c>
      <c r="R46" s="45">
        <v>6.0000000000000001E-3</v>
      </c>
      <c r="S46" s="47" t="s">
        <v>9</v>
      </c>
      <c r="T46" s="45">
        <v>1.78</v>
      </c>
    </row>
    <row r="47" spans="2:20" customFormat="1" x14ac:dyDescent="0.3">
      <c r="B47" s="43">
        <v>2008</v>
      </c>
      <c r="C47" s="44">
        <v>6.7252559975106774</v>
      </c>
      <c r="D47" s="45">
        <v>5.66</v>
      </c>
      <c r="E47" s="45">
        <v>0.12404999999999999</v>
      </c>
      <c r="F47" s="45" t="s">
        <v>9</v>
      </c>
      <c r="G47" s="45">
        <v>4.4902799055505289</v>
      </c>
      <c r="H47" s="45">
        <v>2.67</v>
      </c>
      <c r="I47" s="47">
        <v>12.94961241303197</v>
      </c>
      <c r="J47" s="45">
        <v>0.14108848501533436</v>
      </c>
      <c r="K47" s="45">
        <v>4.9689743387672083</v>
      </c>
      <c r="L47" s="45">
        <v>2.4638833367448552</v>
      </c>
      <c r="M47" s="45">
        <v>3.9037661888563608</v>
      </c>
      <c r="N47" s="45">
        <v>0.5606927831128018</v>
      </c>
      <c r="O47" s="53"/>
      <c r="P47" s="47" t="s">
        <v>9</v>
      </c>
      <c r="Q47" s="45">
        <v>0.01</v>
      </c>
      <c r="R47" s="45">
        <v>7.0000000000000001E-3</v>
      </c>
      <c r="S47" s="47" t="s">
        <v>9</v>
      </c>
      <c r="T47" s="45">
        <v>1.9325000000000001</v>
      </c>
    </row>
    <row r="48" spans="2:20" customFormat="1" x14ac:dyDescent="0.3">
      <c r="B48" s="43">
        <v>2009</v>
      </c>
      <c r="C48" s="44">
        <v>6.722271758127901</v>
      </c>
      <c r="D48" s="45">
        <v>7.5250000000000004</v>
      </c>
      <c r="E48" s="45">
        <v>0.1925</v>
      </c>
      <c r="F48" s="45" t="s">
        <v>9</v>
      </c>
      <c r="G48" s="45">
        <v>3.1349999999999998</v>
      </c>
      <c r="H48" s="45">
        <v>2.67</v>
      </c>
      <c r="I48" s="45">
        <v>7.44</v>
      </c>
      <c r="J48" s="45">
        <v>9.5000000000000001E-2</v>
      </c>
      <c r="K48" s="45">
        <v>6.9050000000000002</v>
      </c>
      <c r="L48" s="45">
        <v>3.52</v>
      </c>
      <c r="M48" s="45">
        <v>2.4249999999999998</v>
      </c>
      <c r="N48" s="45">
        <v>0.82250000000000001</v>
      </c>
      <c r="O48" s="43"/>
      <c r="P48" s="47" t="s">
        <v>9</v>
      </c>
      <c r="Q48" s="45">
        <v>0.01</v>
      </c>
      <c r="R48" s="45">
        <v>8.2500000000000004E-3</v>
      </c>
      <c r="S48" s="47" t="s">
        <v>9</v>
      </c>
      <c r="T48" s="45">
        <v>3.5024999999999999</v>
      </c>
    </row>
    <row r="49" spans="2:20" customFormat="1" x14ac:dyDescent="0.3">
      <c r="B49" s="43">
        <v>2010</v>
      </c>
      <c r="C49" s="44">
        <v>6.6295596454765802</v>
      </c>
      <c r="D49" s="45">
        <v>6.1850000000000005</v>
      </c>
      <c r="E49" s="45">
        <v>0.1895</v>
      </c>
      <c r="F49" s="45" t="s">
        <v>9</v>
      </c>
      <c r="G49" s="45">
        <v>2.7025000000000001</v>
      </c>
      <c r="H49" s="45">
        <v>3.6999999999999997</v>
      </c>
      <c r="I49" s="45">
        <v>5.5425000000000004</v>
      </c>
      <c r="J49" s="45">
        <v>0.10500000000000001</v>
      </c>
      <c r="K49" s="45">
        <v>5.7949999999999999</v>
      </c>
      <c r="L49" s="45">
        <v>2.5274999999999999</v>
      </c>
      <c r="M49" s="45">
        <v>2.5074999999999998</v>
      </c>
      <c r="N49" s="45">
        <v>0.6925</v>
      </c>
      <c r="O49" s="43"/>
      <c r="P49" s="47">
        <v>1.1000000000000001</v>
      </c>
      <c r="Q49" s="45">
        <v>0.02</v>
      </c>
      <c r="R49" s="45">
        <v>1.4750000000000001E-2</v>
      </c>
      <c r="S49" s="47" t="s">
        <v>9</v>
      </c>
      <c r="T49" s="45">
        <v>1.8575000000000002</v>
      </c>
    </row>
    <row r="50" spans="2:20" customFormat="1" x14ac:dyDescent="0.3">
      <c r="B50" s="43">
        <v>2011</v>
      </c>
      <c r="C50" s="44">
        <v>6.780989213155026</v>
      </c>
      <c r="D50" s="45">
        <v>4.8525</v>
      </c>
      <c r="E50" s="45">
        <v>0.16824999999999998</v>
      </c>
      <c r="F50" s="45" t="s">
        <v>9</v>
      </c>
      <c r="G50" s="45">
        <v>2.5949999999999998</v>
      </c>
      <c r="H50" s="45">
        <v>2.8925000000000001</v>
      </c>
      <c r="I50" s="45">
        <v>3.1374999999999997</v>
      </c>
      <c r="J50" s="45">
        <v>8.5750000000000007E-2</v>
      </c>
      <c r="K50" s="45">
        <v>3.4999999999999996</v>
      </c>
      <c r="L50" s="45">
        <v>2.0975000000000001</v>
      </c>
      <c r="M50" s="45">
        <v>2.5700000000000003</v>
      </c>
      <c r="N50" s="45">
        <v>0.52249999999999996</v>
      </c>
      <c r="O50" s="43"/>
      <c r="P50" s="47">
        <v>0.72500000000000009</v>
      </c>
      <c r="Q50" s="45">
        <v>0.05</v>
      </c>
      <c r="R50" s="45">
        <v>2.1999999999999999E-2</v>
      </c>
      <c r="S50" s="47" t="s">
        <v>9</v>
      </c>
      <c r="T50" s="45">
        <v>1.83</v>
      </c>
    </row>
    <row r="51" spans="2:20" customFormat="1" x14ac:dyDescent="0.3">
      <c r="B51" s="43">
        <v>2012</v>
      </c>
      <c r="C51" s="44">
        <v>6.938201018487665</v>
      </c>
      <c r="D51" s="45">
        <v>5.0775000000000006</v>
      </c>
      <c r="E51" s="45">
        <v>0.15475</v>
      </c>
      <c r="F51" s="45" t="s">
        <v>9</v>
      </c>
      <c r="G51" s="45">
        <v>2.915</v>
      </c>
      <c r="H51" s="45">
        <v>3.4550000000000001</v>
      </c>
      <c r="I51" s="45">
        <v>3.1025</v>
      </c>
      <c r="J51" s="45">
        <v>5.8250000000000003E-2</v>
      </c>
      <c r="K51" s="45">
        <v>3.78</v>
      </c>
      <c r="L51" s="45">
        <v>2.4975000000000001</v>
      </c>
      <c r="M51" s="45">
        <v>2.5049999999999999</v>
      </c>
      <c r="N51" s="45">
        <v>0.6825</v>
      </c>
      <c r="O51" s="43"/>
      <c r="P51" s="47">
        <v>1.175</v>
      </c>
      <c r="Q51" s="45">
        <v>0.03</v>
      </c>
      <c r="R51" s="45">
        <v>3.075E-2</v>
      </c>
      <c r="S51" s="47" t="s">
        <v>9</v>
      </c>
      <c r="T51" s="45">
        <v>2.5150000000000001</v>
      </c>
    </row>
    <row r="52" spans="2:20" customFormat="1" x14ac:dyDescent="0.3">
      <c r="B52" s="43">
        <v>2013</v>
      </c>
      <c r="C52" s="44">
        <v>6.8038164291228069</v>
      </c>
      <c r="D52" s="45">
        <v>5.5225</v>
      </c>
      <c r="E52" s="45">
        <v>0.2195</v>
      </c>
      <c r="F52" s="45" t="s">
        <v>9</v>
      </c>
      <c r="G52" s="45">
        <v>2.71</v>
      </c>
      <c r="H52" s="45">
        <v>3.415</v>
      </c>
      <c r="I52" s="45">
        <v>2.77</v>
      </c>
      <c r="J52" s="45">
        <v>4.4999999999999998E-2</v>
      </c>
      <c r="K52" s="45">
        <v>3.8025000000000002</v>
      </c>
      <c r="L52" s="45">
        <v>2.8274999999999997</v>
      </c>
      <c r="M52" s="45">
        <v>3.1974999999999998</v>
      </c>
      <c r="N52" s="45">
        <v>0.76249999999999996</v>
      </c>
      <c r="O52" s="43"/>
      <c r="P52" s="47">
        <v>0.92499999999999993</v>
      </c>
      <c r="Q52" s="45">
        <v>2.4E-2</v>
      </c>
      <c r="R52" s="45">
        <v>2.8749999999999998E-2</v>
      </c>
      <c r="S52" s="47" t="s">
        <v>9</v>
      </c>
      <c r="T52" s="45">
        <v>1.6575</v>
      </c>
    </row>
    <row r="53" spans="2:20" customFormat="1" x14ac:dyDescent="0.3">
      <c r="B53" s="43">
        <v>2014</v>
      </c>
      <c r="C53" s="44">
        <v>7.1788923762572487</v>
      </c>
      <c r="D53" s="45">
        <v>5.7850000000000001</v>
      </c>
      <c r="E53" s="45">
        <v>0.219</v>
      </c>
      <c r="F53" s="45" t="s">
        <v>9</v>
      </c>
      <c r="G53" s="45">
        <v>3.7124999999999999</v>
      </c>
      <c r="H53" s="45">
        <v>3.5325000000000002</v>
      </c>
      <c r="I53" s="45">
        <v>2.6375000000000002</v>
      </c>
      <c r="J53" s="45">
        <v>4.7500000000000001E-2</v>
      </c>
      <c r="K53" s="45">
        <v>3.085</v>
      </c>
      <c r="L53" s="45">
        <v>2.61</v>
      </c>
      <c r="M53" s="45">
        <v>3.7</v>
      </c>
      <c r="N53" s="45">
        <v>0.83750000000000002</v>
      </c>
      <c r="O53" s="43"/>
      <c r="P53" s="47">
        <v>0.89999999999999991</v>
      </c>
      <c r="Q53" s="45">
        <v>4.1000000000000002E-2</v>
      </c>
      <c r="R53" s="45">
        <v>1.95E-2</v>
      </c>
      <c r="S53" s="47" t="s">
        <v>9</v>
      </c>
      <c r="T53" s="45">
        <v>1.4675000000000002</v>
      </c>
    </row>
    <row r="54" spans="2:20" customFormat="1" x14ac:dyDescent="0.3">
      <c r="B54" s="43">
        <v>2015</v>
      </c>
      <c r="C54" s="44">
        <v>7.0081210870024648</v>
      </c>
      <c r="D54" s="45">
        <v>6.0124999999999993</v>
      </c>
      <c r="E54" s="45">
        <v>0.17899999999999999</v>
      </c>
      <c r="F54" s="45" t="s">
        <v>9</v>
      </c>
      <c r="G54" s="45">
        <v>3.9875000000000003</v>
      </c>
      <c r="H54" s="45">
        <v>3.1725000000000003</v>
      </c>
      <c r="I54" s="45">
        <v>3.4249999999999998</v>
      </c>
      <c r="J54" s="45">
        <v>5.2500000000000005E-2</v>
      </c>
      <c r="K54" s="45">
        <v>3.6449999999999996</v>
      </c>
      <c r="L54" s="45">
        <v>2.6349999999999998</v>
      </c>
      <c r="M54" s="45">
        <v>3.6067499999999999</v>
      </c>
      <c r="N54" s="45">
        <v>0.66</v>
      </c>
      <c r="O54" s="43"/>
      <c r="P54" s="47">
        <v>0.72500000000000009</v>
      </c>
      <c r="Q54" s="45">
        <v>4.4999999999999998E-2</v>
      </c>
      <c r="R54" s="45">
        <v>1.3999999999999999E-2</v>
      </c>
      <c r="S54" s="47" t="s">
        <v>9</v>
      </c>
      <c r="T54" s="45">
        <v>1.23</v>
      </c>
    </row>
    <row r="55" spans="2:20" customFormat="1" x14ac:dyDescent="0.3">
      <c r="B55" s="43">
        <v>2016</v>
      </c>
      <c r="C55" s="44">
        <v>6.6453396572529186</v>
      </c>
      <c r="D55" s="45">
        <v>5.9824999999999999</v>
      </c>
      <c r="E55" s="45">
        <v>0.28025</v>
      </c>
      <c r="F55" s="45" t="s">
        <v>9</v>
      </c>
      <c r="G55" s="45">
        <v>2.3850000000000002</v>
      </c>
      <c r="H55" s="45">
        <v>2.6125000000000003</v>
      </c>
      <c r="I55" s="45">
        <v>2.8725000000000001</v>
      </c>
      <c r="J55" s="45">
        <v>0.11</v>
      </c>
      <c r="K55" s="45">
        <v>4.43</v>
      </c>
      <c r="L55" s="45">
        <v>2.36</v>
      </c>
      <c r="M55" s="45">
        <v>3.52</v>
      </c>
      <c r="N55" s="45">
        <v>0.65750000000000008</v>
      </c>
      <c r="O55" s="43"/>
      <c r="P55" s="47">
        <v>1.2250000000000001</v>
      </c>
      <c r="Q55" s="45">
        <v>4.2000000000000003E-2</v>
      </c>
      <c r="R55" s="45">
        <v>1.6500000000000001E-2</v>
      </c>
      <c r="S55" s="47" t="s">
        <v>9</v>
      </c>
      <c r="T55" s="45">
        <v>0.9225000000000001</v>
      </c>
    </row>
    <row r="56" spans="2:20" customFormat="1" x14ac:dyDescent="0.3">
      <c r="B56" s="43">
        <v>2017</v>
      </c>
      <c r="C56" s="44">
        <v>7.0813354366073797</v>
      </c>
      <c r="D56" s="45">
        <v>5.76</v>
      </c>
      <c r="E56" s="45">
        <v>0.25900000000000001</v>
      </c>
      <c r="F56" s="45" t="s">
        <v>9</v>
      </c>
      <c r="G56" s="45">
        <v>3.1675000000000004</v>
      </c>
      <c r="H56" s="45">
        <v>3.33</v>
      </c>
      <c r="I56" s="45">
        <v>2.8450000000000002</v>
      </c>
      <c r="J56" s="45">
        <v>7.8750000000000014E-2</v>
      </c>
      <c r="K56" s="45">
        <v>4.5549999999999997</v>
      </c>
      <c r="L56" s="45">
        <v>2.4725000000000001</v>
      </c>
      <c r="M56" s="45">
        <v>3.9625000000000004</v>
      </c>
      <c r="N56" s="45">
        <v>0.62250000000000005</v>
      </c>
      <c r="O56" s="43"/>
      <c r="P56" s="47">
        <v>1.4500000000000002</v>
      </c>
      <c r="Q56" s="45">
        <v>3.2000000000000001E-2</v>
      </c>
      <c r="R56" s="45">
        <v>2.4500000000000001E-2</v>
      </c>
      <c r="S56" s="47" t="s">
        <v>9</v>
      </c>
      <c r="T56" s="45">
        <v>1.1000000000000001</v>
      </c>
    </row>
    <row r="57" spans="2:20" customFormat="1" ht="14.5" thickBot="1" x14ac:dyDescent="0.35">
      <c r="B57" s="54">
        <v>2018</v>
      </c>
      <c r="C57" s="55">
        <v>7.305851438816731</v>
      </c>
      <c r="D57" s="56">
        <v>5.6775000000000002</v>
      </c>
      <c r="E57" s="56">
        <v>0.28649999999999998</v>
      </c>
      <c r="F57" s="56" t="s">
        <v>9</v>
      </c>
      <c r="G57" s="56">
        <v>2.1724999999999999</v>
      </c>
      <c r="H57" s="56">
        <v>2.5324999999999998</v>
      </c>
      <c r="I57" s="56">
        <v>2.3174999999999999</v>
      </c>
      <c r="J57" s="56">
        <v>0.28500000000000003</v>
      </c>
      <c r="K57" s="56">
        <v>3.9925000000000002</v>
      </c>
      <c r="L57" s="56">
        <v>2.1875</v>
      </c>
      <c r="M57" s="56">
        <v>3.54</v>
      </c>
      <c r="N57" s="56">
        <v>0.57250000000000001</v>
      </c>
      <c r="O57" s="54"/>
      <c r="P57" s="58">
        <v>0.75</v>
      </c>
      <c r="Q57" s="56">
        <v>3.2000000000000001E-2</v>
      </c>
      <c r="R57" s="56">
        <v>4.8999999999999995E-2</v>
      </c>
      <c r="S57" s="58" t="s">
        <v>9</v>
      </c>
      <c r="T57" s="56">
        <v>1.8525000000000003</v>
      </c>
    </row>
    <row r="58" spans="2:20" customFormat="1" x14ac:dyDescent="0.3">
      <c r="B58" s="981" t="s">
        <v>499</v>
      </c>
      <c r="C58" s="981"/>
      <c r="D58" s="981"/>
      <c r="E58" s="981"/>
      <c r="F58" s="981"/>
      <c r="G58" s="981"/>
      <c r="H58" s="981"/>
      <c r="I58" s="35"/>
      <c r="J58" s="35"/>
      <c r="K58" s="35"/>
      <c r="L58" s="35"/>
      <c r="M58" s="35"/>
      <c r="N58" s="35"/>
      <c r="O58" s="37"/>
      <c r="P58" s="39"/>
      <c r="Q58" s="38"/>
      <c r="R58" s="38"/>
      <c r="S58" s="39"/>
      <c r="T58" s="39"/>
    </row>
    <row r="59" spans="2:20" customFormat="1" x14ac:dyDescent="0.3">
      <c r="B59" s="981" t="s">
        <v>263</v>
      </c>
      <c r="C59" s="981"/>
      <c r="D59" s="981"/>
      <c r="E59" s="981"/>
      <c r="F59" s="981"/>
      <c r="G59" s="981"/>
      <c r="H59" s="981"/>
      <c r="I59" s="35"/>
      <c r="J59" s="35"/>
      <c r="K59" s="35"/>
      <c r="L59" s="35"/>
      <c r="M59" s="35"/>
      <c r="N59" s="35"/>
      <c r="O59" s="37"/>
      <c r="P59" s="39"/>
      <c r="Q59" s="38"/>
      <c r="R59" s="38"/>
      <c r="S59" s="39"/>
      <c r="T59" s="39"/>
    </row>
    <row r="60" spans="2:20" customFormat="1" x14ac:dyDescent="0.3">
      <c r="B60" s="19"/>
      <c r="C60" s="59"/>
      <c r="D60" s="59"/>
      <c r="E60" s="60"/>
      <c r="F60" s="60"/>
      <c r="G60" s="59"/>
      <c r="H60" s="59"/>
      <c r="I60" s="35"/>
      <c r="J60" s="35"/>
      <c r="K60" s="35"/>
      <c r="L60" s="35"/>
      <c r="M60" s="35"/>
      <c r="N60" s="35"/>
      <c r="O60" s="37"/>
      <c r="P60" s="39"/>
      <c r="Q60" s="38"/>
      <c r="R60" s="38"/>
      <c r="S60" s="39"/>
      <c r="T60" s="39"/>
    </row>
    <row r="61" spans="2:20" customFormat="1" ht="15.5" thickBot="1" x14ac:dyDescent="0.35">
      <c r="B61" s="40" t="s">
        <v>442</v>
      </c>
      <c r="C61" s="34"/>
      <c r="D61" s="35"/>
      <c r="E61" s="36"/>
      <c r="F61" s="36"/>
      <c r="G61" s="35"/>
      <c r="H61" s="35"/>
      <c r="I61" s="35"/>
      <c r="J61" s="35"/>
      <c r="K61" s="35"/>
      <c r="L61" s="35"/>
      <c r="M61" s="35"/>
      <c r="N61" s="35"/>
      <c r="O61" s="37"/>
      <c r="P61" s="39"/>
      <c r="Q61" s="38"/>
      <c r="R61" s="38"/>
      <c r="S61" s="39"/>
      <c r="T61" s="39"/>
    </row>
    <row r="62" spans="2:20" customFormat="1" x14ac:dyDescent="0.3">
      <c r="B62" s="41"/>
      <c r="C62" s="982" t="s">
        <v>16</v>
      </c>
      <c r="D62" s="982"/>
      <c r="E62" s="982"/>
      <c r="F62" s="982"/>
      <c r="G62" s="982"/>
      <c r="H62" s="982"/>
      <c r="I62" s="982"/>
      <c r="J62" s="982"/>
      <c r="K62" s="982"/>
      <c r="L62" s="982"/>
      <c r="M62" s="982"/>
      <c r="N62" s="982"/>
      <c r="O62" s="42"/>
      <c r="P62" s="982" t="s">
        <v>70</v>
      </c>
      <c r="Q62" s="982"/>
      <c r="R62" s="982"/>
      <c r="S62" s="982"/>
      <c r="T62" s="982"/>
    </row>
    <row r="63" spans="2:20" customFormat="1" ht="17.5" x14ac:dyDescent="0.45">
      <c r="B63" s="43"/>
      <c r="C63" s="44" t="s">
        <v>94</v>
      </c>
      <c r="D63" s="45" t="s">
        <v>95</v>
      </c>
      <c r="E63" s="46" t="s">
        <v>96</v>
      </c>
      <c r="F63" s="46" t="s">
        <v>460</v>
      </c>
      <c r="G63" s="45" t="s">
        <v>120</v>
      </c>
      <c r="H63" s="45" t="s">
        <v>121</v>
      </c>
      <c r="I63" s="45" t="s">
        <v>122</v>
      </c>
      <c r="J63" s="45" t="s">
        <v>123</v>
      </c>
      <c r="K63" s="45" t="s">
        <v>124</v>
      </c>
      <c r="L63" s="45" t="s">
        <v>125</v>
      </c>
      <c r="M63" s="45" t="s">
        <v>126</v>
      </c>
      <c r="N63" s="45" t="s">
        <v>127</v>
      </c>
      <c r="O63" s="43"/>
      <c r="P63" s="47" t="s">
        <v>25</v>
      </c>
      <c r="Q63" s="46" t="s">
        <v>128</v>
      </c>
      <c r="R63" s="46" t="s">
        <v>129</v>
      </c>
      <c r="S63" s="47" t="s">
        <v>90</v>
      </c>
      <c r="T63" s="47" t="s">
        <v>26</v>
      </c>
    </row>
    <row r="64" spans="2:20" customFormat="1" x14ac:dyDescent="0.3">
      <c r="B64" s="48"/>
      <c r="C64" s="49"/>
      <c r="D64" s="50" t="s">
        <v>114</v>
      </c>
      <c r="E64" s="51" t="s">
        <v>115</v>
      </c>
      <c r="F64" s="51" t="s">
        <v>459</v>
      </c>
      <c r="G64" s="50" t="s">
        <v>116</v>
      </c>
      <c r="H64" s="50" t="s">
        <v>116</v>
      </c>
      <c r="I64" s="50" t="s">
        <v>116</v>
      </c>
      <c r="J64" s="50" t="s">
        <v>116</v>
      </c>
      <c r="K64" s="50" t="s">
        <v>116</v>
      </c>
      <c r="L64" s="50" t="s">
        <v>116</v>
      </c>
      <c r="M64" s="50" t="s">
        <v>116</v>
      </c>
      <c r="N64" s="50" t="s">
        <v>116</v>
      </c>
      <c r="O64" s="48"/>
      <c r="P64" s="52" t="s">
        <v>117</v>
      </c>
      <c r="Q64" s="51" t="s">
        <v>116</v>
      </c>
      <c r="R64" s="51" t="s">
        <v>116</v>
      </c>
      <c r="S64" s="52" t="s">
        <v>116</v>
      </c>
      <c r="T64" s="52" t="s">
        <v>116</v>
      </c>
    </row>
    <row r="65" spans="2:20" customFormat="1" x14ac:dyDescent="0.3">
      <c r="B65" s="43">
        <v>2001</v>
      </c>
      <c r="C65" s="44">
        <v>7.1062219665467348</v>
      </c>
      <c r="D65" s="45">
        <v>4.5</v>
      </c>
      <c r="E65" s="45">
        <v>0.22500000000000001</v>
      </c>
      <c r="F65" s="45" t="s">
        <v>9</v>
      </c>
      <c r="G65" s="296">
        <v>10.026249999999999</v>
      </c>
      <c r="H65" s="277">
        <v>1.47</v>
      </c>
      <c r="I65" s="277">
        <v>1.0585</v>
      </c>
      <c r="J65" s="277">
        <v>3.6749999999999998E-2</v>
      </c>
      <c r="K65" s="277">
        <v>1.8969999999999998</v>
      </c>
      <c r="L65" s="277">
        <v>0.69900000000000007</v>
      </c>
      <c r="M65" s="277">
        <v>8.8285</v>
      </c>
      <c r="N65" s="277">
        <v>1.3780000000000001</v>
      </c>
      <c r="O65" s="53"/>
      <c r="P65" s="47" t="s">
        <v>118</v>
      </c>
      <c r="Q65" s="277" t="s">
        <v>118</v>
      </c>
      <c r="R65" s="46" t="s">
        <v>118</v>
      </c>
      <c r="S65" s="47" t="s">
        <v>118</v>
      </c>
      <c r="T65" s="47" t="s">
        <v>118</v>
      </c>
    </row>
    <row r="66" spans="2:20" customFormat="1" x14ac:dyDescent="0.3">
      <c r="B66" s="43">
        <v>2002</v>
      </c>
      <c r="C66" s="44">
        <v>7.6014263961357944</v>
      </c>
      <c r="D66" s="45">
        <v>8.4666666666666668</v>
      </c>
      <c r="E66" s="45">
        <v>0.11</v>
      </c>
      <c r="F66" s="45" t="s">
        <v>9</v>
      </c>
      <c r="G66" s="296">
        <v>12.155666666666667</v>
      </c>
      <c r="H66" s="277">
        <v>1.7033333333333331</v>
      </c>
      <c r="I66" s="277">
        <v>1.8046666666666669</v>
      </c>
      <c r="J66" s="277" t="s">
        <v>119</v>
      </c>
      <c r="K66" s="277">
        <v>2.7970000000000002</v>
      </c>
      <c r="L66" s="277">
        <v>1.1953333333333334</v>
      </c>
      <c r="M66" s="296">
        <v>12.726666666666667</v>
      </c>
      <c r="N66" s="277">
        <v>1.7150000000000001</v>
      </c>
      <c r="O66" s="53"/>
      <c r="P66" s="47" t="s">
        <v>118</v>
      </c>
      <c r="Q66" s="277" t="s">
        <v>118</v>
      </c>
      <c r="R66" s="46" t="s">
        <v>118</v>
      </c>
      <c r="S66" s="47" t="s">
        <v>118</v>
      </c>
      <c r="T66" s="47" t="s">
        <v>118</v>
      </c>
    </row>
    <row r="67" spans="2:20" customFormat="1" x14ac:dyDescent="0.3">
      <c r="B67" s="43">
        <v>2003</v>
      </c>
      <c r="C67" s="44">
        <v>7.5448205388439655</v>
      </c>
      <c r="D67" s="45">
        <v>7.8250000000000002</v>
      </c>
      <c r="E67" s="45">
        <v>0.14000000000000001</v>
      </c>
      <c r="F67" s="45" t="s">
        <v>9</v>
      </c>
      <c r="G67" s="296">
        <v>11.442500000000001</v>
      </c>
      <c r="H67" s="277">
        <v>2.0099999999999998</v>
      </c>
      <c r="I67" s="277">
        <v>1.625</v>
      </c>
      <c r="J67" s="277" t="s">
        <v>119</v>
      </c>
      <c r="K67" s="277">
        <v>2.08</v>
      </c>
      <c r="L67" s="277">
        <v>0.95</v>
      </c>
      <c r="M67" s="296">
        <v>12.025</v>
      </c>
      <c r="N67" s="277">
        <v>1.5945</v>
      </c>
      <c r="O67" s="53"/>
      <c r="P67" s="47" t="s">
        <v>118</v>
      </c>
      <c r="Q67" s="277" t="s">
        <v>118</v>
      </c>
      <c r="R67" s="46" t="s">
        <v>118</v>
      </c>
      <c r="S67" s="47" t="s">
        <v>118</v>
      </c>
      <c r="T67" s="47" t="s">
        <v>118</v>
      </c>
    </row>
    <row r="68" spans="2:20" customFormat="1" x14ac:dyDescent="0.3">
      <c r="B68" s="43">
        <v>2004</v>
      </c>
      <c r="C68" s="44">
        <v>7.201638740130945</v>
      </c>
      <c r="D68" s="45">
        <v>6.6325000000000003</v>
      </c>
      <c r="E68" s="45">
        <v>0.24249999999999999</v>
      </c>
      <c r="F68" s="45" t="s">
        <v>9</v>
      </c>
      <c r="G68" s="296">
        <v>11.68</v>
      </c>
      <c r="H68" s="277">
        <v>2.3025000000000002</v>
      </c>
      <c r="I68" s="277">
        <v>1.0625</v>
      </c>
      <c r="J68" s="277" t="s">
        <v>119</v>
      </c>
      <c r="K68" s="277">
        <v>1.79</v>
      </c>
      <c r="L68" s="277">
        <v>0.6825</v>
      </c>
      <c r="M68" s="277">
        <v>9.0399999999999991</v>
      </c>
      <c r="N68" s="277">
        <v>1.35</v>
      </c>
      <c r="O68" s="53"/>
      <c r="P68" s="47" t="s">
        <v>118</v>
      </c>
      <c r="Q68" s="277" t="s">
        <v>119</v>
      </c>
      <c r="R68" s="46" t="s">
        <v>119</v>
      </c>
      <c r="S68" s="47" t="s">
        <v>118</v>
      </c>
      <c r="T68" s="45">
        <v>3.2</v>
      </c>
    </row>
    <row r="69" spans="2:20" customFormat="1" x14ac:dyDescent="0.3">
      <c r="B69" s="43">
        <v>2005</v>
      </c>
      <c r="C69" s="44">
        <v>6.9867800460546921</v>
      </c>
      <c r="D69" s="45">
        <v>7.9924999999999997</v>
      </c>
      <c r="E69" s="45">
        <v>0.20749999999999999</v>
      </c>
      <c r="F69" s="45" t="s">
        <v>9</v>
      </c>
      <c r="G69" s="296">
        <v>15.309249999999999</v>
      </c>
      <c r="H69" s="277">
        <v>0.81150000000000011</v>
      </c>
      <c r="I69" s="277">
        <v>1.74475</v>
      </c>
      <c r="J69" s="277">
        <v>5.6250000000000001E-2</v>
      </c>
      <c r="K69" s="277">
        <v>1.76675</v>
      </c>
      <c r="L69" s="277">
        <v>0.71524999999999994</v>
      </c>
      <c r="M69" s="277">
        <v>7.4422499999999996</v>
      </c>
      <c r="N69" s="277">
        <v>1.3504999999999998</v>
      </c>
      <c r="O69" s="53"/>
      <c r="P69" s="47" t="s">
        <v>118</v>
      </c>
      <c r="Q69" s="277" t="s">
        <v>119</v>
      </c>
      <c r="R69" s="46">
        <v>0.09</v>
      </c>
      <c r="S69" s="47" t="s">
        <v>118</v>
      </c>
      <c r="T69" s="45">
        <v>1.6</v>
      </c>
    </row>
    <row r="70" spans="2:20" customFormat="1" x14ac:dyDescent="0.3">
      <c r="B70" s="43">
        <v>2006</v>
      </c>
      <c r="C70" s="44">
        <v>6.7950931341141079</v>
      </c>
      <c r="D70" s="45">
        <v>7.5875000000000004</v>
      </c>
      <c r="E70" s="45">
        <v>0.23749999999999999</v>
      </c>
      <c r="F70" s="45" t="s">
        <v>9</v>
      </c>
      <c r="G70" s="296">
        <v>11.801499999999999</v>
      </c>
      <c r="H70" s="277">
        <v>1.8722500000000002</v>
      </c>
      <c r="I70" s="277">
        <v>1.2064999999999999</v>
      </c>
      <c r="J70" s="277">
        <v>7.0499999999999993E-2</v>
      </c>
      <c r="K70" s="277">
        <v>1.93475</v>
      </c>
      <c r="L70" s="277">
        <v>0.65300000000000002</v>
      </c>
      <c r="M70" s="277">
        <v>7.6379999999999999</v>
      </c>
      <c r="N70" s="277">
        <v>1.1094999999999999</v>
      </c>
      <c r="O70" s="53"/>
      <c r="P70" s="47" t="s">
        <v>118</v>
      </c>
      <c r="Q70" s="277">
        <v>0.03</v>
      </c>
      <c r="R70" s="46">
        <v>3.0000000000000001E-3</v>
      </c>
      <c r="S70" s="47" t="s">
        <v>118</v>
      </c>
      <c r="T70" s="45">
        <v>2.8</v>
      </c>
    </row>
    <row r="71" spans="2:20" customFormat="1" x14ac:dyDescent="0.3">
      <c r="B71" s="43">
        <v>2007</v>
      </c>
      <c r="C71" s="44">
        <v>7.3156445367277918</v>
      </c>
      <c r="D71" s="45">
        <v>8.8575000000000017</v>
      </c>
      <c r="E71" s="45">
        <v>0.25</v>
      </c>
      <c r="F71" s="45" t="s">
        <v>9</v>
      </c>
      <c r="G71" s="296">
        <v>16.675000000000001</v>
      </c>
      <c r="H71" s="277">
        <v>3.46</v>
      </c>
      <c r="I71" s="277">
        <v>1.3075000000000001</v>
      </c>
      <c r="J71" s="277">
        <v>0.13</v>
      </c>
      <c r="K71" s="277">
        <v>2.085</v>
      </c>
      <c r="L71" s="277">
        <v>0.95750000000000002</v>
      </c>
      <c r="M71" s="296">
        <v>11</v>
      </c>
      <c r="N71" s="277">
        <v>0.96250000000000002</v>
      </c>
      <c r="O71" s="53"/>
      <c r="P71" s="47" t="s">
        <v>9</v>
      </c>
      <c r="Q71" s="277" t="s">
        <v>142</v>
      </c>
      <c r="R71" s="46" t="s">
        <v>142</v>
      </c>
      <c r="S71" s="47" t="s">
        <v>9</v>
      </c>
      <c r="T71" s="45">
        <v>2.2000000000000002</v>
      </c>
    </row>
    <row r="72" spans="2:20" customFormat="1" x14ac:dyDescent="0.3">
      <c r="B72" s="43">
        <v>2008</v>
      </c>
      <c r="C72" s="44">
        <v>7.0541450906849192</v>
      </c>
      <c r="D72" s="45">
        <v>8.4224999999999994</v>
      </c>
      <c r="E72" s="45">
        <v>0.2475</v>
      </c>
      <c r="F72" s="45" t="s">
        <v>9</v>
      </c>
      <c r="G72" s="296">
        <v>13.916749999999999</v>
      </c>
      <c r="H72" s="277">
        <v>1.8935</v>
      </c>
      <c r="I72" s="277">
        <v>1.5147499999999998</v>
      </c>
      <c r="J72" s="277">
        <v>0.29899999999999999</v>
      </c>
      <c r="K72" s="277">
        <v>1.4284999999999999</v>
      </c>
      <c r="L72" s="277">
        <v>1.0542499999999999</v>
      </c>
      <c r="M72" s="277">
        <v>9.3830000000000009</v>
      </c>
      <c r="N72" s="277">
        <v>1.2030000000000001</v>
      </c>
      <c r="O72" s="53"/>
      <c r="P72" s="47" t="s">
        <v>9</v>
      </c>
      <c r="Q72" s="277" t="s">
        <v>147</v>
      </c>
      <c r="R72" s="46" t="s">
        <v>146</v>
      </c>
      <c r="S72" s="47" t="s">
        <v>9</v>
      </c>
      <c r="T72" s="45">
        <v>2.5</v>
      </c>
    </row>
    <row r="73" spans="2:20" customFormat="1" x14ac:dyDescent="0.3">
      <c r="B73" s="43">
        <v>2009</v>
      </c>
      <c r="C73" s="44">
        <v>6.98301900486309</v>
      </c>
      <c r="D73" s="45">
        <v>8.2799999999999994</v>
      </c>
      <c r="E73" s="45">
        <v>0.27750000000000002</v>
      </c>
      <c r="F73" s="45" t="s">
        <v>9</v>
      </c>
      <c r="G73" s="296">
        <v>15.5063</v>
      </c>
      <c r="H73" s="277">
        <v>2.0658214285714287</v>
      </c>
      <c r="I73" s="277">
        <v>1.3385</v>
      </c>
      <c r="J73" s="277">
        <v>0.13840833333333333</v>
      </c>
      <c r="K73" s="277">
        <v>1.8771</v>
      </c>
      <c r="L73" s="277">
        <v>1.0375000000000001</v>
      </c>
      <c r="M73" s="277">
        <v>9.8503749999999997</v>
      </c>
      <c r="N73" s="277">
        <v>1.3792499999999999</v>
      </c>
      <c r="O73" s="43"/>
      <c r="P73" s="47" t="s">
        <v>9</v>
      </c>
      <c r="Q73" s="277" t="s">
        <v>147</v>
      </c>
      <c r="R73" s="46" t="s">
        <v>146</v>
      </c>
      <c r="S73" s="47" t="s">
        <v>9</v>
      </c>
      <c r="T73" s="45">
        <v>2.5</v>
      </c>
    </row>
    <row r="74" spans="2:20" customFormat="1" x14ac:dyDescent="0.3">
      <c r="B74" s="43">
        <v>2010</v>
      </c>
      <c r="C74" s="44">
        <v>7.333048963998416</v>
      </c>
      <c r="D74" s="45">
        <v>8.1125000000000007</v>
      </c>
      <c r="E74" s="45">
        <v>0.28000000000000003</v>
      </c>
      <c r="F74" s="45" t="s">
        <v>9</v>
      </c>
      <c r="G74" s="296">
        <v>13.921749999999999</v>
      </c>
      <c r="H74" s="277">
        <v>2.8322500000000002</v>
      </c>
      <c r="I74" s="277">
        <v>1.2705</v>
      </c>
      <c r="J74" s="277" t="s">
        <v>177</v>
      </c>
      <c r="K74" s="277">
        <v>1.224</v>
      </c>
      <c r="L74" s="277">
        <v>0.80649999999999999</v>
      </c>
      <c r="M74" s="296">
        <v>10.488</v>
      </c>
      <c r="N74" s="277">
        <v>1.3452499999999998</v>
      </c>
      <c r="O74" s="43"/>
      <c r="P74" s="47" t="s">
        <v>9</v>
      </c>
      <c r="Q74" s="277" t="s">
        <v>147</v>
      </c>
      <c r="R74" s="46" t="s">
        <v>146</v>
      </c>
      <c r="S74" s="47" t="s">
        <v>9</v>
      </c>
      <c r="T74" s="45">
        <v>3</v>
      </c>
    </row>
    <row r="75" spans="2:20" customFormat="1" x14ac:dyDescent="0.3">
      <c r="B75" s="43">
        <v>2011</v>
      </c>
      <c r="C75" s="44">
        <v>6.8495516758190638</v>
      </c>
      <c r="D75" s="45">
        <v>6.8324999999999996</v>
      </c>
      <c r="E75" s="45">
        <v>0.27500000000000002</v>
      </c>
      <c r="F75" s="45" t="s">
        <v>9</v>
      </c>
      <c r="G75" s="296">
        <v>12.893999999999998</v>
      </c>
      <c r="H75" s="277">
        <v>0.87249999999999994</v>
      </c>
      <c r="I75" s="277">
        <v>0.51075000000000004</v>
      </c>
      <c r="J75" s="277" t="s">
        <v>142</v>
      </c>
      <c r="K75" s="277">
        <v>0.73625000000000007</v>
      </c>
      <c r="L75" s="277">
        <v>0.84075</v>
      </c>
      <c r="M75" s="277">
        <v>8.0905000000000005</v>
      </c>
      <c r="N75" s="277">
        <v>2.008</v>
      </c>
      <c r="O75" s="43"/>
      <c r="P75" s="47" t="s">
        <v>9</v>
      </c>
      <c r="Q75" s="277" t="s">
        <v>147</v>
      </c>
      <c r="R75" s="46" t="s">
        <v>146</v>
      </c>
      <c r="S75" s="47" t="s">
        <v>9</v>
      </c>
      <c r="T75" s="45">
        <v>3</v>
      </c>
    </row>
    <row r="76" spans="2:20" customFormat="1" x14ac:dyDescent="0.3">
      <c r="B76" s="43">
        <v>2012</v>
      </c>
      <c r="C76" s="44">
        <v>6.8321985999439674</v>
      </c>
      <c r="D76" s="45">
        <v>6.9474999999999998</v>
      </c>
      <c r="E76" s="45">
        <v>0.27500000000000002</v>
      </c>
      <c r="F76" s="45" t="s">
        <v>9</v>
      </c>
      <c r="G76" s="296">
        <v>12.968999999999999</v>
      </c>
      <c r="H76" s="277">
        <v>0.96024999999999994</v>
      </c>
      <c r="I76" s="277">
        <v>0.56925000000000003</v>
      </c>
      <c r="J76" s="277" t="s">
        <v>142</v>
      </c>
      <c r="K76" s="277">
        <v>0.69625000000000004</v>
      </c>
      <c r="L76" s="277">
        <v>0.82625000000000004</v>
      </c>
      <c r="M76" s="277">
        <v>7.8014999999999999</v>
      </c>
      <c r="N76" s="277">
        <v>2.0139999999999998</v>
      </c>
      <c r="O76" s="43"/>
      <c r="P76" s="47" t="s">
        <v>9</v>
      </c>
      <c r="Q76" s="277" t="s">
        <v>147</v>
      </c>
      <c r="R76" s="46" t="s">
        <v>146</v>
      </c>
      <c r="S76" s="47" t="s">
        <v>9</v>
      </c>
      <c r="T76" s="45">
        <v>4</v>
      </c>
    </row>
    <row r="77" spans="2:20" customFormat="1" x14ac:dyDescent="0.3">
      <c r="B77" s="43">
        <v>2013</v>
      </c>
      <c r="C77" s="44">
        <v>6.8628104941922983</v>
      </c>
      <c r="D77" s="45">
        <v>8.9175000000000004</v>
      </c>
      <c r="E77" s="45">
        <v>0.33250000000000002</v>
      </c>
      <c r="F77" s="45" t="s">
        <v>9</v>
      </c>
      <c r="G77" s="296">
        <v>15.007499999999999</v>
      </c>
      <c r="H77" s="277">
        <v>2.3890000000000002</v>
      </c>
      <c r="I77" s="277">
        <v>3.1582500000000007</v>
      </c>
      <c r="J77" s="277" t="s">
        <v>142</v>
      </c>
      <c r="K77" s="277">
        <v>3.5012499999999998</v>
      </c>
      <c r="L77" s="277">
        <v>1.3654999999999999</v>
      </c>
      <c r="M77" s="296">
        <v>11.069750000000001</v>
      </c>
      <c r="N77" s="277">
        <v>1.6887500000000002</v>
      </c>
      <c r="O77" s="43"/>
      <c r="P77" s="47" t="s">
        <v>9</v>
      </c>
      <c r="Q77" s="277" t="s">
        <v>147</v>
      </c>
      <c r="R77" s="46" t="s">
        <v>146</v>
      </c>
      <c r="S77" s="47" t="s">
        <v>9</v>
      </c>
      <c r="T77" s="45">
        <v>5</v>
      </c>
    </row>
    <row r="78" spans="2:20" customFormat="1" x14ac:dyDescent="0.3">
      <c r="B78" s="43">
        <v>2014</v>
      </c>
      <c r="C78" s="44">
        <v>7.0473840996851926</v>
      </c>
      <c r="D78" s="45">
        <v>8.2375000000000007</v>
      </c>
      <c r="E78" s="45">
        <v>0.27249999999999996</v>
      </c>
      <c r="F78" s="45" t="s">
        <v>9</v>
      </c>
      <c r="G78" s="296">
        <v>15.848749999999999</v>
      </c>
      <c r="H78" s="277">
        <v>1.2794999999999999</v>
      </c>
      <c r="I78" s="277">
        <v>1.3154999999999999</v>
      </c>
      <c r="J78" s="277">
        <v>0.27050000000000002</v>
      </c>
      <c r="K78" s="277">
        <v>1.9290000000000003</v>
      </c>
      <c r="L78" s="277">
        <v>1.05575</v>
      </c>
      <c r="M78" s="277">
        <v>9.1532499999999999</v>
      </c>
      <c r="N78" s="277">
        <v>1.6142500000000002</v>
      </c>
      <c r="O78" s="43"/>
      <c r="P78" s="47" t="s">
        <v>9</v>
      </c>
      <c r="Q78" s="277" t="s">
        <v>147</v>
      </c>
      <c r="R78" s="46" t="s">
        <v>146</v>
      </c>
      <c r="S78" s="47" t="s">
        <v>9</v>
      </c>
      <c r="T78" s="45">
        <v>4</v>
      </c>
    </row>
    <row r="79" spans="2:20" customFormat="1" x14ac:dyDescent="0.3">
      <c r="B79" s="43">
        <v>2015</v>
      </c>
      <c r="C79" s="44">
        <v>7.0933189287461769</v>
      </c>
      <c r="D79" s="45">
        <v>7.27</v>
      </c>
      <c r="E79" s="45">
        <v>0.26250000000000001</v>
      </c>
      <c r="F79" s="45" t="s">
        <v>9</v>
      </c>
      <c r="G79" s="296">
        <v>11.3215</v>
      </c>
      <c r="H79" s="277">
        <v>6.4467499999999998</v>
      </c>
      <c r="I79" s="277">
        <v>1.55</v>
      </c>
      <c r="J79" s="277" t="s">
        <v>142</v>
      </c>
      <c r="K79" s="277">
        <v>4.1202499999999995</v>
      </c>
      <c r="L79" s="277">
        <v>0.95474999999999999</v>
      </c>
      <c r="M79" s="277">
        <v>9.1910000000000007</v>
      </c>
      <c r="N79" s="277">
        <v>1.2807500000000001</v>
      </c>
      <c r="O79" s="43"/>
      <c r="P79" s="47" t="s">
        <v>9</v>
      </c>
      <c r="Q79" s="277" t="s">
        <v>147</v>
      </c>
      <c r="R79" s="46" t="s">
        <v>146</v>
      </c>
      <c r="S79" s="47" t="s">
        <v>9</v>
      </c>
      <c r="T79" s="45">
        <v>3</v>
      </c>
    </row>
    <row r="80" spans="2:20" customFormat="1" x14ac:dyDescent="0.3">
      <c r="B80" s="43">
        <v>2016</v>
      </c>
      <c r="C80" s="44">
        <v>7.0984338932548843</v>
      </c>
      <c r="D80" s="45">
        <v>7.6</v>
      </c>
      <c r="E80" s="45">
        <v>0.29500000000000004</v>
      </c>
      <c r="F80" s="45" t="s">
        <v>9</v>
      </c>
      <c r="G80" s="296">
        <v>11.69725</v>
      </c>
      <c r="H80" s="277">
        <v>2.8569999999999998</v>
      </c>
      <c r="I80" s="277">
        <v>0.81974999999999998</v>
      </c>
      <c r="J80" s="277" t="s">
        <v>142</v>
      </c>
      <c r="K80" s="277">
        <v>2.2902500000000003</v>
      </c>
      <c r="L80" s="277">
        <v>0.64775000000000005</v>
      </c>
      <c r="M80" s="296">
        <v>10.06875</v>
      </c>
      <c r="N80" s="277">
        <v>1.1135000000000002</v>
      </c>
      <c r="O80" s="43"/>
      <c r="P80" s="47" t="s">
        <v>9</v>
      </c>
      <c r="Q80" s="277" t="s">
        <v>147</v>
      </c>
      <c r="R80" s="46" t="s">
        <v>146</v>
      </c>
      <c r="S80" s="47"/>
      <c r="T80" s="47" t="s">
        <v>142</v>
      </c>
    </row>
    <row r="81" spans="2:20" customFormat="1" x14ac:dyDescent="0.3">
      <c r="B81" s="43">
        <v>2017</v>
      </c>
      <c r="C81" s="44">
        <v>6.9867812018874629</v>
      </c>
      <c r="D81" s="45">
        <v>6.87</v>
      </c>
      <c r="E81" s="45">
        <v>0.33500000000000002</v>
      </c>
      <c r="F81" s="45" t="s">
        <v>9</v>
      </c>
      <c r="G81" s="296">
        <v>9.0227500000000003</v>
      </c>
      <c r="H81" s="277">
        <v>2.0920000000000001</v>
      </c>
      <c r="I81" s="277">
        <v>1.0165</v>
      </c>
      <c r="J81" s="277">
        <v>2.5500000000000002E-2</v>
      </c>
      <c r="K81" s="277">
        <v>2.0217499999999999</v>
      </c>
      <c r="L81" s="277">
        <v>0.81549999999999989</v>
      </c>
      <c r="M81" s="296">
        <v>8.6015000000000015</v>
      </c>
      <c r="N81" s="277">
        <v>1.41275</v>
      </c>
      <c r="O81" s="43"/>
      <c r="P81" s="47" t="s">
        <v>9</v>
      </c>
      <c r="Q81" s="277" t="s">
        <v>147</v>
      </c>
      <c r="R81" s="46" t="s">
        <v>146</v>
      </c>
      <c r="S81" s="47" t="s">
        <v>9</v>
      </c>
      <c r="T81" s="47" t="s">
        <v>142</v>
      </c>
    </row>
    <row r="82" spans="2:20" customFormat="1" ht="14.5" thickBot="1" x14ac:dyDescent="0.35">
      <c r="B82" s="54">
        <v>2018</v>
      </c>
      <c r="C82" s="55">
        <v>6.9539037808362227</v>
      </c>
      <c r="D82" s="56">
        <v>6.33</v>
      </c>
      <c r="E82" s="56">
        <v>0.32999999999999996</v>
      </c>
      <c r="F82" s="56" t="s">
        <v>9</v>
      </c>
      <c r="G82" s="278">
        <v>8.5855750000000004</v>
      </c>
      <c r="H82" s="278">
        <v>0.77079999999999993</v>
      </c>
      <c r="I82" s="278">
        <v>1.1995</v>
      </c>
      <c r="J82" s="278">
        <v>1.925E-2</v>
      </c>
      <c r="K82" s="278">
        <v>1.8066249999999999</v>
      </c>
      <c r="L82" s="278">
        <v>0.84725000000000006</v>
      </c>
      <c r="M82" s="278">
        <v>7.6166499999999999</v>
      </c>
      <c r="N82" s="278">
        <v>1.476925</v>
      </c>
      <c r="O82" s="54"/>
      <c r="P82" s="58" t="s">
        <v>9</v>
      </c>
      <c r="Q82" s="278" t="s">
        <v>147</v>
      </c>
      <c r="R82" s="57" t="s">
        <v>146</v>
      </c>
      <c r="S82" s="58" t="s">
        <v>9</v>
      </c>
      <c r="T82" s="58" t="s">
        <v>142</v>
      </c>
    </row>
    <row r="83" spans="2:20" customFormat="1" x14ac:dyDescent="0.3">
      <c r="B83" s="981"/>
      <c r="C83" s="981"/>
      <c r="D83" s="981"/>
      <c r="E83" s="981"/>
      <c r="F83" s="981"/>
      <c r="G83" s="981"/>
      <c r="H83" s="981"/>
      <c r="I83" s="35"/>
      <c r="J83" s="35"/>
      <c r="K83" s="35"/>
      <c r="L83" s="35"/>
      <c r="M83" s="35"/>
      <c r="N83" s="35"/>
      <c r="O83" s="37"/>
      <c r="P83" s="39"/>
      <c r="Q83" s="38"/>
      <c r="R83" s="38"/>
      <c r="S83" s="39"/>
      <c r="T83" s="39"/>
    </row>
    <row r="84" spans="2:20" customFormat="1" ht="15.5" thickBot="1" x14ac:dyDescent="0.35">
      <c r="B84" s="40" t="s">
        <v>443</v>
      </c>
      <c r="C84" s="34"/>
      <c r="D84" s="35"/>
      <c r="E84" s="36"/>
      <c r="F84" s="36"/>
      <c r="G84" s="35"/>
      <c r="H84" s="35"/>
      <c r="I84" s="35"/>
      <c r="J84" s="35"/>
      <c r="K84" s="35"/>
      <c r="L84" s="35"/>
      <c r="M84" s="35"/>
      <c r="N84" s="35"/>
      <c r="O84" s="37"/>
      <c r="P84" s="39"/>
      <c r="Q84" s="38"/>
      <c r="R84" s="38"/>
      <c r="S84" s="39"/>
      <c r="T84" s="39"/>
    </row>
    <row r="85" spans="2:20" customFormat="1" x14ac:dyDescent="0.3">
      <c r="B85" s="41"/>
      <c r="C85" s="982" t="s">
        <v>16</v>
      </c>
      <c r="D85" s="982"/>
      <c r="E85" s="982"/>
      <c r="F85" s="982"/>
      <c r="G85" s="982"/>
      <c r="H85" s="982"/>
      <c r="I85" s="982"/>
      <c r="J85" s="982"/>
      <c r="K85" s="982"/>
      <c r="L85" s="982"/>
      <c r="M85" s="982"/>
      <c r="N85" s="982"/>
      <c r="O85" s="42"/>
      <c r="P85" s="982" t="s">
        <v>70</v>
      </c>
      <c r="Q85" s="982"/>
      <c r="R85" s="982"/>
      <c r="S85" s="982"/>
      <c r="T85" s="982"/>
    </row>
    <row r="86" spans="2:20" customFormat="1" ht="17.5" x14ac:dyDescent="0.45">
      <c r="B86" s="43"/>
      <c r="C86" s="44" t="s">
        <v>94</v>
      </c>
      <c r="D86" s="45" t="s">
        <v>95</v>
      </c>
      <c r="E86" s="46" t="s">
        <v>96</v>
      </c>
      <c r="F86" s="46" t="s">
        <v>460</v>
      </c>
      <c r="G86" s="45" t="s">
        <v>120</v>
      </c>
      <c r="H86" s="45" t="s">
        <v>121</v>
      </c>
      <c r="I86" s="45" t="s">
        <v>122</v>
      </c>
      <c r="J86" s="45" t="s">
        <v>123</v>
      </c>
      <c r="K86" s="45" t="s">
        <v>124</v>
      </c>
      <c r="L86" s="45" t="s">
        <v>125</v>
      </c>
      <c r="M86" s="45" t="s">
        <v>126</v>
      </c>
      <c r="N86" s="45" t="s">
        <v>127</v>
      </c>
      <c r="O86" s="43"/>
      <c r="P86" s="47" t="s">
        <v>25</v>
      </c>
      <c r="Q86" s="46" t="s">
        <v>128</v>
      </c>
      <c r="R86" s="46" t="s">
        <v>129</v>
      </c>
      <c r="S86" s="47" t="s">
        <v>90</v>
      </c>
      <c r="T86" s="47" t="s">
        <v>26</v>
      </c>
    </row>
    <row r="87" spans="2:20" customFormat="1" x14ac:dyDescent="0.3">
      <c r="B87" s="48"/>
      <c r="C87" s="49"/>
      <c r="D87" s="50" t="s">
        <v>114</v>
      </c>
      <c r="E87" s="51" t="s">
        <v>115</v>
      </c>
      <c r="F87" s="51" t="s">
        <v>459</v>
      </c>
      <c r="G87" s="50" t="s">
        <v>116</v>
      </c>
      <c r="H87" s="50" t="s">
        <v>116</v>
      </c>
      <c r="I87" s="50" t="s">
        <v>116</v>
      </c>
      <c r="J87" s="50" t="s">
        <v>116</v>
      </c>
      <c r="K87" s="50" t="s">
        <v>116</v>
      </c>
      <c r="L87" s="50" t="s">
        <v>116</v>
      </c>
      <c r="M87" s="50" t="s">
        <v>116</v>
      </c>
      <c r="N87" s="50" t="s">
        <v>116</v>
      </c>
      <c r="O87" s="48"/>
      <c r="P87" s="52" t="s">
        <v>117</v>
      </c>
      <c r="Q87" s="51" t="s">
        <v>116</v>
      </c>
      <c r="R87" s="51" t="s">
        <v>116</v>
      </c>
      <c r="S87" s="52" t="s">
        <v>116</v>
      </c>
      <c r="T87" s="52" t="s">
        <v>116</v>
      </c>
    </row>
    <row r="88" spans="2:20" customFormat="1" x14ac:dyDescent="0.3">
      <c r="B88" s="43">
        <v>2001</v>
      </c>
      <c r="C88" s="44">
        <v>7.6181721278721826</v>
      </c>
      <c r="D88" s="45" t="s">
        <v>9</v>
      </c>
      <c r="E88" s="46" t="s">
        <v>9</v>
      </c>
      <c r="F88" s="46" t="s">
        <v>9</v>
      </c>
      <c r="G88" s="296">
        <v>17.7</v>
      </c>
      <c r="H88" s="45">
        <v>0.625</v>
      </c>
      <c r="I88" s="551">
        <v>43.125</v>
      </c>
      <c r="J88" s="45">
        <v>0.2</v>
      </c>
      <c r="K88" s="45" t="s">
        <v>9</v>
      </c>
      <c r="L88" s="45" t="s">
        <v>9</v>
      </c>
      <c r="M88" s="45" t="s">
        <v>9</v>
      </c>
      <c r="N88" s="45" t="s">
        <v>9</v>
      </c>
      <c r="O88" s="53"/>
      <c r="P88" s="47" t="s">
        <v>9</v>
      </c>
      <c r="Q88" s="46" t="s">
        <v>9</v>
      </c>
      <c r="R88" s="46" t="s">
        <v>9</v>
      </c>
      <c r="S88" s="47" t="s">
        <v>9</v>
      </c>
      <c r="T88" s="47" t="s">
        <v>9</v>
      </c>
    </row>
    <row r="89" spans="2:20" customFormat="1" x14ac:dyDescent="0.3">
      <c r="B89" s="43">
        <v>2002</v>
      </c>
      <c r="C89" s="44">
        <v>7.9251113770673998</v>
      </c>
      <c r="D89" s="45">
        <v>6.6974999999999998</v>
      </c>
      <c r="E89" s="45">
        <v>0.96308035714285722</v>
      </c>
      <c r="F89" s="45" t="s">
        <v>9</v>
      </c>
      <c r="G89" s="296">
        <v>19.887499999999999</v>
      </c>
      <c r="H89" s="45">
        <v>0.82750000000000001</v>
      </c>
      <c r="I89" s="551">
        <v>23.802499999999998</v>
      </c>
      <c r="J89" s="45">
        <v>0.23</v>
      </c>
      <c r="K89" s="45">
        <v>7.2649999999999997</v>
      </c>
      <c r="L89" s="45">
        <v>1.57</v>
      </c>
      <c r="M89" s="47">
        <v>17</v>
      </c>
      <c r="N89" s="45">
        <v>2.4950000000000001</v>
      </c>
      <c r="O89" s="53"/>
      <c r="P89" s="47" t="s">
        <v>9</v>
      </c>
      <c r="Q89" s="46" t="s">
        <v>9</v>
      </c>
      <c r="R89" s="46" t="s">
        <v>9</v>
      </c>
      <c r="S89" s="47" t="s">
        <v>9</v>
      </c>
      <c r="T89" s="47" t="s">
        <v>9</v>
      </c>
    </row>
    <row r="90" spans="2:20" customFormat="1" x14ac:dyDescent="0.3">
      <c r="B90" s="77">
        <v>2003</v>
      </c>
      <c r="C90" s="78">
        <v>7.8214596472722961</v>
      </c>
      <c r="D90" s="79">
        <v>7.5350000000000001</v>
      </c>
      <c r="E90" s="79">
        <v>1.6025</v>
      </c>
      <c r="F90" s="79" t="s">
        <v>9</v>
      </c>
      <c r="G90" s="550">
        <v>17.5</v>
      </c>
      <c r="H90" s="79">
        <v>0.28999999999999998</v>
      </c>
      <c r="I90" s="552">
        <v>19.587499999999999</v>
      </c>
      <c r="J90" s="79">
        <v>0.17</v>
      </c>
      <c r="K90" s="79">
        <v>7.34</v>
      </c>
      <c r="L90" s="79">
        <v>1.9550000000000001</v>
      </c>
      <c r="M90" s="82">
        <v>16.8</v>
      </c>
      <c r="N90" s="79">
        <v>2.3624999999999998</v>
      </c>
      <c r="O90" s="81"/>
      <c r="P90" s="82" t="s">
        <v>9</v>
      </c>
      <c r="Q90" s="80" t="s">
        <v>9</v>
      </c>
      <c r="R90" s="80">
        <v>2.8750000000000001E-2</v>
      </c>
      <c r="S90" s="82" t="s">
        <v>9</v>
      </c>
      <c r="T90" s="79">
        <v>1.675</v>
      </c>
    </row>
    <row r="91" spans="2:20" customFormat="1" x14ac:dyDescent="0.3">
      <c r="B91" s="83">
        <v>2004</v>
      </c>
      <c r="C91" s="84">
        <v>7.1198404269856868</v>
      </c>
      <c r="D91" s="85">
        <v>8.4924999999999997</v>
      </c>
      <c r="E91" s="85">
        <v>0.64500000000000002</v>
      </c>
      <c r="F91" s="85" t="s">
        <v>9</v>
      </c>
      <c r="G91" s="85">
        <v>5.4675000000000002</v>
      </c>
      <c r="H91" s="85">
        <v>1.8975</v>
      </c>
      <c r="I91" s="85">
        <v>6.0324999999999998</v>
      </c>
      <c r="J91" s="85" t="s">
        <v>119</v>
      </c>
      <c r="K91" s="85">
        <v>8.9499999999999993</v>
      </c>
      <c r="L91" s="85">
        <v>1.8825000000000001</v>
      </c>
      <c r="M91" s="85">
        <v>5.41</v>
      </c>
      <c r="N91" s="85">
        <v>2.8374999999999999</v>
      </c>
      <c r="O91" s="87"/>
      <c r="P91" s="88" t="s">
        <v>9</v>
      </c>
      <c r="Q91" s="86"/>
      <c r="R91" s="86" t="s">
        <v>119</v>
      </c>
      <c r="S91" s="88" t="s">
        <v>9</v>
      </c>
      <c r="T91" s="85">
        <v>1.075</v>
      </c>
    </row>
    <row r="92" spans="2:20" customFormat="1" x14ac:dyDescent="0.3">
      <c r="B92" s="43">
        <v>2005</v>
      </c>
      <c r="C92" s="44">
        <v>6.9717232378476099</v>
      </c>
      <c r="D92" s="45">
        <v>9.5250000000000004</v>
      </c>
      <c r="E92" s="45">
        <v>0.13250000000000001</v>
      </c>
      <c r="F92" s="45" t="s">
        <v>9</v>
      </c>
      <c r="G92" s="45">
        <v>5.8250000000000002</v>
      </c>
      <c r="H92" s="45">
        <v>1.7</v>
      </c>
      <c r="I92" s="45">
        <v>6.7249999999999996</v>
      </c>
      <c r="J92" s="45" t="s">
        <v>119</v>
      </c>
      <c r="K92" s="45">
        <v>8.9</v>
      </c>
      <c r="L92" s="45">
        <v>1.6</v>
      </c>
      <c r="M92" s="45">
        <v>4.625</v>
      </c>
      <c r="N92" s="45">
        <v>2.65</v>
      </c>
      <c r="O92" s="53"/>
      <c r="P92" s="47">
        <v>1.2749999999999999</v>
      </c>
      <c r="Q92" s="46" t="s">
        <v>119</v>
      </c>
      <c r="R92" s="46" t="s">
        <v>119</v>
      </c>
      <c r="S92" s="47" t="s">
        <v>9</v>
      </c>
      <c r="T92" s="45">
        <v>0.92500000000000004</v>
      </c>
    </row>
    <row r="93" spans="2:20" customFormat="1" x14ac:dyDescent="0.3">
      <c r="B93" s="43">
        <v>2006</v>
      </c>
      <c r="C93" s="44">
        <v>7.1809071949848846</v>
      </c>
      <c r="D93" s="45">
        <v>7.35</v>
      </c>
      <c r="E93" s="45">
        <v>0.22500000000000001</v>
      </c>
      <c r="F93" s="45" t="s">
        <v>9</v>
      </c>
      <c r="G93" s="45">
        <v>2.6</v>
      </c>
      <c r="H93" s="45">
        <v>1.1499999999999999</v>
      </c>
      <c r="I93" s="45">
        <v>4.5</v>
      </c>
      <c r="J93" s="45">
        <v>1.1000000000000001</v>
      </c>
      <c r="K93" s="45">
        <v>5.4</v>
      </c>
      <c r="L93" s="45">
        <v>1.125</v>
      </c>
      <c r="M93" s="45">
        <v>4.375</v>
      </c>
      <c r="N93" s="45">
        <v>1.575</v>
      </c>
      <c r="O93" s="53"/>
      <c r="P93" s="47">
        <v>1.25</v>
      </c>
      <c r="Q93" s="46" t="s">
        <v>142</v>
      </c>
      <c r="R93" s="46" t="s">
        <v>142</v>
      </c>
      <c r="S93" s="47"/>
      <c r="T93" s="45">
        <v>0.97499999999999998</v>
      </c>
    </row>
    <row r="94" spans="2:20" customFormat="1" x14ac:dyDescent="0.3">
      <c r="B94" s="43">
        <v>2007</v>
      </c>
      <c r="C94" s="44">
        <v>7.2791373041507379</v>
      </c>
      <c r="D94" s="45">
        <v>7.7949999999999999</v>
      </c>
      <c r="E94" s="45">
        <v>0.24025000000000002</v>
      </c>
      <c r="F94" s="45" t="s">
        <v>9</v>
      </c>
      <c r="G94" s="45">
        <v>3.61</v>
      </c>
      <c r="H94" s="45">
        <v>1.7675000000000001</v>
      </c>
      <c r="I94" s="45">
        <v>5.09</v>
      </c>
      <c r="J94" s="45">
        <v>9.7500000000000003E-2</v>
      </c>
      <c r="K94" s="45">
        <v>6.0050000000000008</v>
      </c>
      <c r="L94" s="45">
        <v>1.2225000000000001</v>
      </c>
      <c r="M94" s="45">
        <v>3.6524999999999999</v>
      </c>
      <c r="N94" s="45">
        <v>1.375</v>
      </c>
      <c r="O94" s="53"/>
      <c r="P94" s="47">
        <v>1.25</v>
      </c>
      <c r="Q94" s="46" t="s">
        <v>142</v>
      </c>
      <c r="R94" s="46" t="s">
        <v>142</v>
      </c>
      <c r="S94" s="47" t="s">
        <v>9</v>
      </c>
      <c r="T94" s="45">
        <v>1.125</v>
      </c>
    </row>
    <row r="95" spans="2:20" customFormat="1" x14ac:dyDescent="0.3">
      <c r="B95" s="43">
        <v>2008</v>
      </c>
      <c r="C95" s="44">
        <v>7.1822073017659891</v>
      </c>
      <c r="D95" s="45">
        <v>7.5824999999999996</v>
      </c>
      <c r="E95" s="45">
        <v>0.16500000000000001</v>
      </c>
      <c r="F95" s="45" t="s">
        <v>9</v>
      </c>
      <c r="G95" s="45">
        <v>2.9525000000000001</v>
      </c>
      <c r="H95" s="45">
        <v>2.355</v>
      </c>
      <c r="I95" s="45">
        <v>4.8975</v>
      </c>
      <c r="J95" s="45">
        <v>4.7500000000000001E-2</v>
      </c>
      <c r="K95" s="45">
        <v>6.830000000000001</v>
      </c>
      <c r="L95" s="45">
        <v>1.3133333333333332</v>
      </c>
      <c r="M95" s="45">
        <v>4.4033333333333333</v>
      </c>
      <c r="N95" s="45">
        <v>1.7566666666666666</v>
      </c>
      <c r="O95" s="53"/>
      <c r="P95" s="47">
        <v>1.3</v>
      </c>
      <c r="Q95" s="46" t="s">
        <v>142</v>
      </c>
      <c r="R95" s="46" t="s">
        <v>142</v>
      </c>
      <c r="S95" s="47" t="s">
        <v>9</v>
      </c>
      <c r="T95" s="45">
        <v>1.125</v>
      </c>
    </row>
    <row r="96" spans="2:20" customFormat="1" x14ac:dyDescent="0.3">
      <c r="B96" s="43">
        <v>2009</v>
      </c>
      <c r="C96" s="44">
        <v>7.1642321134427736</v>
      </c>
      <c r="D96" s="45">
        <v>7.7399999999999993</v>
      </c>
      <c r="E96" s="45">
        <v>0.36649999999999999</v>
      </c>
      <c r="F96" s="45" t="s">
        <v>9</v>
      </c>
      <c r="G96" s="45">
        <v>2.9725000000000001</v>
      </c>
      <c r="H96" s="45">
        <v>4.1999999999999993</v>
      </c>
      <c r="I96" s="45">
        <v>6.3025000000000002</v>
      </c>
      <c r="J96" s="45">
        <v>5.7500000000000009E-2</v>
      </c>
      <c r="K96" s="45">
        <v>7.86</v>
      </c>
      <c r="L96" s="45">
        <v>1.5699999999999998</v>
      </c>
      <c r="M96" s="45">
        <v>2.7675000000000001</v>
      </c>
      <c r="N96" s="45">
        <v>1.96</v>
      </c>
      <c r="O96" s="43"/>
      <c r="P96" s="47">
        <v>1.05</v>
      </c>
      <c r="Q96" s="46" t="s">
        <v>142</v>
      </c>
      <c r="R96" s="46" t="s">
        <v>142</v>
      </c>
      <c r="S96" s="47" t="s">
        <v>9</v>
      </c>
      <c r="T96" s="45">
        <v>1.2749999999999999</v>
      </c>
    </row>
    <row r="97" spans="2:20" customFormat="1" x14ac:dyDescent="0.3">
      <c r="B97" s="43">
        <v>2010</v>
      </c>
      <c r="C97" s="44">
        <v>7.2212499547134277</v>
      </c>
      <c r="D97" s="45">
        <v>6.8599999999999994</v>
      </c>
      <c r="E97" s="45">
        <v>0.39299999999999996</v>
      </c>
      <c r="F97" s="45" t="s">
        <v>9</v>
      </c>
      <c r="G97" s="45">
        <v>2.4900000000000002</v>
      </c>
      <c r="H97" s="45">
        <v>2.4950000000000001</v>
      </c>
      <c r="I97" s="45">
        <v>5.1499999999999995</v>
      </c>
      <c r="J97" s="45">
        <v>0.08</v>
      </c>
      <c r="K97" s="45">
        <v>6.9775000000000009</v>
      </c>
      <c r="L97" s="45">
        <v>1.2275</v>
      </c>
      <c r="M97" s="45">
        <v>4.2975000000000003</v>
      </c>
      <c r="N97" s="45">
        <v>1.7200000000000002</v>
      </c>
      <c r="O97" s="43"/>
      <c r="P97" s="47">
        <v>1.1000000000000001</v>
      </c>
      <c r="Q97" s="46" t="s">
        <v>142</v>
      </c>
      <c r="R97" s="46" t="s">
        <v>142</v>
      </c>
      <c r="S97" s="47" t="s">
        <v>9</v>
      </c>
      <c r="T97" s="45">
        <v>1.375</v>
      </c>
    </row>
    <row r="98" spans="2:20" customFormat="1" x14ac:dyDescent="0.3">
      <c r="B98" s="43">
        <v>2011</v>
      </c>
      <c r="C98" s="44">
        <v>7.1605853505008668</v>
      </c>
      <c r="D98" s="45">
        <v>7.42</v>
      </c>
      <c r="E98" s="45">
        <v>0.46724999999999994</v>
      </c>
      <c r="F98" s="45" t="s">
        <v>9</v>
      </c>
      <c r="G98" s="45">
        <v>1.95</v>
      </c>
      <c r="H98" s="45">
        <v>1.0024999999999999</v>
      </c>
      <c r="I98" s="45">
        <v>4.3274999999999997</v>
      </c>
      <c r="J98" s="45">
        <v>0.09</v>
      </c>
      <c r="K98" s="45">
        <v>7.7024999999999997</v>
      </c>
      <c r="L98" s="45">
        <v>1.1499999999999999</v>
      </c>
      <c r="M98" s="45">
        <v>4.68</v>
      </c>
      <c r="N98" s="45">
        <v>1.6924999999999999</v>
      </c>
      <c r="O98" s="43"/>
      <c r="P98" s="47">
        <v>1.05</v>
      </c>
      <c r="Q98" s="46" t="s">
        <v>142</v>
      </c>
      <c r="R98" s="46" t="s">
        <v>142</v>
      </c>
      <c r="S98" s="47" t="s">
        <v>9</v>
      </c>
      <c r="T98" s="45">
        <v>1.2749999999999999</v>
      </c>
    </row>
    <row r="99" spans="2:20" customFormat="1" x14ac:dyDescent="0.3">
      <c r="B99" s="43">
        <v>2012</v>
      </c>
      <c r="C99" s="44">
        <v>7.2553347564616342</v>
      </c>
      <c r="D99" s="45">
        <v>7.6174999999999997</v>
      </c>
      <c r="E99" s="45">
        <v>0.49924999999999997</v>
      </c>
      <c r="F99" s="45" t="s">
        <v>9</v>
      </c>
      <c r="G99" s="45">
        <v>2.9825000000000004</v>
      </c>
      <c r="H99" s="45">
        <v>1.9975000000000001</v>
      </c>
      <c r="I99" s="45">
        <v>5.375</v>
      </c>
      <c r="J99" s="45">
        <v>9.0000000000000011E-2</v>
      </c>
      <c r="K99" s="45">
        <v>7.5025000000000004</v>
      </c>
      <c r="L99" s="45">
        <v>1.69</v>
      </c>
      <c r="M99" s="45">
        <v>4.8125</v>
      </c>
      <c r="N99" s="45">
        <v>1.88</v>
      </c>
      <c r="O99" s="43"/>
      <c r="P99" s="47">
        <v>1.125</v>
      </c>
      <c r="Q99" s="46" t="s">
        <v>142</v>
      </c>
      <c r="R99" s="46" t="s">
        <v>142</v>
      </c>
      <c r="S99" s="47" t="s">
        <v>9</v>
      </c>
      <c r="T99" s="45">
        <v>1.1499999999999999</v>
      </c>
    </row>
    <row r="100" spans="2:20" customFormat="1" x14ac:dyDescent="0.3">
      <c r="B100" s="43">
        <v>2013</v>
      </c>
      <c r="C100" s="44">
        <v>7.2041842213935467</v>
      </c>
      <c r="D100" s="45">
        <v>7.8674999999999997</v>
      </c>
      <c r="E100" s="45">
        <v>0.49950000000000006</v>
      </c>
      <c r="F100" s="45" t="s">
        <v>9</v>
      </c>
      <c r="G100" s="45">
        <v>3.8125</v>
      </c>
      <c r="H100" s="45">
        <v>4.1100000000000003</v>
      </c>
      <c r="I100" s="45">
        <v>4.66</v>
      </c>
      <c r="J100" s="45">
        <v>6.7499999999999991E-2</v>
      </c>
      <c r="K100" s="45">
        <v>6.9450000000000003</v>
      </c>
      <c r="L100" s="45">
        <v>1.7725</v>
      </c>
      <c r="M100" s="45">
        <v>4.9124999999999996</v>
      </c>
      <c r="N100" s="45">
        <v>1.9075</v>
      </c>
      <c r="O100" s="43"/>
      <c r="P100" s="47">
        <v>1.1499999999999999</v>
      </c>
      <c r="Q100" s="46" t="s">
        <v>142</v>
      </c>
      <c r="R100" s="46" t="s">
        <v>142</v>
      </c>
      <c r="S100" s="47" t="s">
        <v>9</v>
      </c>
      <c r="T100" s="45">
        <v>1.125</v>
      </c>
    </row>
    <row r="101" spans="2:20" customFormat="1" x14ac:dyDescent="0.3">
      <c r="B101" s="43">
        <v>2014</v>
      </c>
      <c r="C101" s="44">
        <v>7.1929785080190465</v>
      </c>
      <c r="D101" s="45">
        <v>8.2675000000000001</v>
      </c>
      <c r="E101" s="45">
        <v>0.50224999999999997</v>
      </c>
      <c r="F101" s="45" t="s">
        <v>9</v>
      </c>
      <c r="G101" s="45">
        <v>4.6375000000000002</v>
      </c>
      <c r="H101" s="45">
        <v>4.7949999999999999</v>
      </c>
      <c r="I101" s="45">
        <v>3.7475000000000001</v>
      </c>
      <c r="J101" s="45">
        <v>0.02</v>
      </c>
      <c r="K101" s="45">
        <v>6.4225000000000003</v>
      </c>
      <c r="L101" s="45">
        <v>1.6924999999999999</v>
      </c>
      <c r="M101" s="45">
        <v>5.22</v>
      </c>
      <c r="N101" s="45">
        <v>2.5325000000000002</v>
      </c>
      <c r="O101" s="43"/>
      <c r="P101" s="47" t="s">
        <v>9</v>
      </c>
      <c r="Q101" s="47" t="s">
        <v>9</v>
      </c>
      <c r="R101" s="47" t="s">
        <v>9</v>
      </c>
      <c r="S101" s="47" t="s">
        <v>9</v>
      </c>
      <c r="T101" s="47" t="s">
        <v>9</v>
      </c>
    </row>
    <row r="102" spans="2:20" customFormat="1" x14ac:dyDescent="0.3">
      <c r="B102" s="43">
        <v>2015</v>
      </c>
      <c r="C102" s="44">
        <v>6.3752665256898338</v>
      </c>
      <c r="D102" s="45">
        <v>6.7299999999999995</v>
      </c>
      <c r="E102" s="45">
        <v>0.496</v>
      </c>
      <c r="F102" s="45" t="s">
        <v>9</v>
      </c>
      <c r="G102" s="45">
        <v>2.4725000000000001</v>
      </c>
      <c r="H102" s="45">
        <v>1.31</v>
      </c>
      <c r="I102" s="45">
        <v>2.4950000000000001</v>
      </c>
      <c r="J102" s="45">
        <v>0.44</v>
      </c>
      <c r="K102" s="45">
        <v>7.4775000000000009</v>
      </c>
      <c r="L102" s="45">
        <v>1.84</v>
      </c>
      <c r="M102" s="45">
        <v>2.8375000000000004</v>
      </c>
      <c r="N102" s="45">
        <v>1.1425000000000001</v>
      </c>
      <c r="O102" s="43"/>
      <c r="P102" s="47" t="s">
        <v>9</v>
      </c>
      <c r="Q102" s="47" t="s">
        <v>9</v>
      </c>
      <c r="R102" s="47" t="s">
        <v>9</v>
      </c>
      <c r="S102" s="47" t="s">
        <v>9</v>
      </c>
      <c r="T102" s="47" t="s">
        <v>9</v>
      </c>
    </row>
    <row r="103" spans="2:20" customFormat="1" x14ac:dyDescent="0.3">
      <c r="B103" s="43">
        <v>2016</v>
      </c>
      <c r="C103" s="44">
        <v>6.9938341911577915</v>
      </c>
      <c r="D103" s="45">
        <v>7.4499999999999993</v>
      </c>
      <c r="E103" s="45">
        <v>0.496</v>
      </c>
      <c r="F103" s="45" t="s">
        <v>9</v>
      </c>
      <c r="G103" s="45">
        <v>1.8488749999999998</v>
      </c>
      <c r="H103" s="45">
        <v>2.007625</v>
      </c>
      <c r="I103" s="45">
        <v>3.6914499999999997</v>
      </c>
      <c r="J103" s="45">
        <v>2.7500000000000004E-2</v>
      </c>
      <c r="K103" s="45">
        <v>6.7</v>
      </c>
      <c r="L103" s="45">
        <v>1.5250000000000001</v>
      </c>
      <c r="M103" s="45">
        <v>4.3450000000000006</v>
      </c>
      <c r="N103" s="45">
        <v>1.6375</v>
      </c>
      <c r="O103" s="43"/>
      <c r="P103" s="47" t="s">
        <v>9</v>
      </c>
      <c r="Q103" s="47" t="s">
        <v>9</v>
      </c>
      <c r="R103" s="47" t="s">
        <v>9</v>
      </c>
      <c r="S103" s="47" t="s">
        <v>9</v>
      </c>
      <c r="T103" s="47" t="s">
        <v>9</v>
      </c>
    </row>
    <row r="104" spans="2:20" customFormat="1" x14ac:dyDescent="0.3">
      <c r="B104" s="43">
        <v>2017</v>
      </c>
      <c r="C104" s="44">
        <v>7.2927065451881221</v>
      </c>
      <c r="D104" s="45">
        <v>15.164999999999999</v>
      </c>
      <c r="E104" s="45">
        <v>0.49199999999999999</v>
      </c>
      <c r="F104" s="45" t="s">
        <v>9</v>
      </c>
      <c r="G104" s="45">
        <v>8.1538920750477502</v>
      </c>
      <c r="H104" s="45">
        <v>3.3272021178402342</v>
      </c>
      <c r="I104" s="45">
        <v>14.38090475735285</v>
      </c>
      <c r="J104" s="45">
        <v>0.15232817712389579</v>
      </c>
      <c r="K104" s="45">
        <v>11.323677431946154</v>
      </c>
      <c r="L104" s="45">
        <v>1.7565732975273798</v>
      </c>
      <c r="M104" s="45">
        <v>14.02858828641879</v>
      </c>
      <c r="N104" s="45">
        <v>2.8706412016741192</v>
      </c>
      <c r="O104" s="43"/>
      <c r="P104" s="47" t="s">
        <v>9</v>
      </c>
      <c r="Q104" s="47" t="s">
        <v>9</v>
      </c>
      <c r="R104" s="47" t="s">
        <v>9</v>
      </c>
      <c r="S104" s="47" t="s">
        <v>9</v>
      </c>
      <c r="T104" s="47" t="s">
        <v>9</v>
      </c>
    </row>
    <row r="105" spans="2:20" customFormat="1" ht="14.5" thickBot="1" x14ac:dyDescent="0.35">
      <c r="B105" s="54">
        <v>2018</v>
      </c>
      <c r="C105" s="55">
        <v>7.194752425573177</v>
      </c>
      <c r="D105" s="58">
        <v>8.629999999999999</v>
      </c>
      <c r="E105" s="56">
        <v>0.63</v>
      </c>
      <c r="F105" s="56" t="s">
        <v>9</v>
      </c>
      <c r="G105" s="56">
        <v>2.1124999999999998</v>
      </c>
      <c r="H105" s="56">
        <v>2.1124999999999998</v>
      </c>
      <c r="I105" s="58">
        <v>5.7974999999999994</v>
      </c>
      <c r="J105" s="56">
        <v>2.75E-2</v>
      </c>
      <c r="K105" s="58">
        <v>7.5824999999999996</v>
      </c>
      <c r="L105" s="56">
        <v>1.3825000000000001</v>
      </c>
      <c r="M105" s="58">
        <v>6.0474999999999994</v>
      </c>
      <c r="N105" s="56">
        <v>2.2524999999999999</v>
      </c>
      <c r="O105" s="54"/>
      <c r="P105" s="58" t="s">
        <v>9</v>
      </c>
      <c r="Q105" s="58" t="s">
        <v>142</v>
      </c>
      <c r="R105" s="58" t="s">
        <v>9</v>
      </c>
      <c r="S105" s="58" t="s">
        <v>9</v>
      </c>
      <c r="T105" s="58">
        <v>8.5</v>
      </c>
    </row>
    <row r="106" spans="2:20" customFormat="1" x14ac:dyDescent="0.3">
      <c r="B106" s="981"/>
      <c r="C106" s="981"/>
      <c r="D106" s="981"/>
      <c r="E106" s="981"/>
      <c r="F106" s="981"/>
      <c r="G106" s="981"/>
      <c r="H106" s="981"/>
      <c r="I106" s="35"/>
      <c r="J106" s="35"/>
      <c r="K106" s="35"/>
      <c r="L106" s="35"/>
      <c r="M106" s="35"/>
      <c r="N106" s="35"/>
      <c r="O106" s="37"/>
      <c r="P106" s="39"/>
      <c r="Q106" s="38"/>
      <c r="R106" s="38"/>
      <c r="S106" s="39"/>
      <c r="T106" s="39"/>
    </row>
    <row r="107" spans="2:20" customFormat="1" ht="15.5" thickBot="1" x14ac:dyDescent="0.35">
      <c r="B107" s="40" t="s">
        <v>438</v>
      </c>
      <c r="C107" s="34"/>
      <c r="D107" s="35"/>
      <c r="E107" s="36"/>
      <c r="F107" s="36"/>
      <c r="G107" s="35"/>
      <c r="H107" s="35"/>
      <c r="I107" s="35"/>
      <c r="J107" s="35"/>
      <c r="K107" s="35"/>
      <c r="L107" s="35"/>
      <c r="M107" s="35"/>
      <c r="N107" s="35"/>
      <c r="O107" s="37"/>
      <c r="P107" s="39"/>
      <c r="Q107" s="38"/>
      <c r="R107" s="38"/>
      <c r="S107" s="39"/>
      <c r="T107" s="39"/>
    </row>
    <row r="108" spans="2:20" customFormat="1" x14ac:dyDescent="0.3">
      <c r="B108" s="41"/>
      <c r="C108" s="982" t="s">
        <v>16</v>
      </c>
      <c r="D108" s="982"/>
      <c r="E108" s="982"/>
      <c r="F108" s="982"/>
      <c r="G108" s="982"/>
      <c r="H108" s="982"/>
      <c r="I108" s="982"/>
      <c r="J108" s="982"/>
      <c r="K108" s="982"/>
      <c r="L108" s="982"/>
      <c r="M108" s="982"/>
      <c r="N108" s="982"/>
      <c r="O108" s="42"/>
      <c r="P108" s="982" t="s">
        <v>70</v>
      </c>
      <c r="Q108" s="982"/>
      <c r="R108" s="982"/>
      <c r="S108" s="982"/>
      <c r="T108" s="982"/>
    </row>
    <row r="109" spans="2:20" customFormat="1" ht="17.5" x14ac:dyDescent="0.45">
      <c r="B109" s="43"/>
      <c r="C109" s="44" t="s">
        <v>94</v>
      </c>
      <c r="D109" s="45" t="s">
        <v>95</v>
      </c>
      <c r="E109" s="46" t="s">
        <v>96</v>
      </c>
      <c r="F109" s="46" t="s">
        <v>460</v>
      </c>
      <c r="G109" s="45" t="s">
        <v>120</v>
      </c>
      <c r="H109" s="45" t="s">
        <v>121</v>
      </c>
      <c r="I109" s="45" t="s">
        <v>122</v>
      </c>
      <c r="J109" s="45" t="s">
        <v>123</v>
      </c>
      <c r="K109" s="45" t="s">
        <v>124</v>
      </c>
      <c r="L109" s="45" t="s">
        <v>125</v>
      </c>
      <c r="M109" s="45" t="s">
        <v>126</v>
      </c>
      <c r="N109" s="45" t="s">
        <v>127</v>
      </c>
      <c r="O109" s="43"/>
      <c r="P109" s="47" t="s">
        <v>25</v>
      </c>
      <c r="Q109" s="46" t="s">
        <v>128</v>
      </c>
      <c r="R109" s="46" t="s">
        <v>129</v>
      </c>
      <c r="S109" s="47" t="s">
        <v>90</v>
      </c>
      <c r="T109" s="47" t="s">
        <v>26</v>
      </c>
    </row>
    <row r="110" spans="2:20" customFormat="1" x14ac:dyDescent="0.3">
      <c r="B110" s="48"/>
      <c r="C110" s="49"/>
      <c r="D110" s="50" t="s">
        <v>114</v>
      </c>
      <c r="E110" s="51" t="s">
        <v>115</v>
      </c>
      <c r="F110" s="51" t="s">
        <v>459</v>
      </c>
      <c r="G110" s="50" t="s">
        <v>116</v>
      </c>
      <c r="H110" s="50" t="s">
        <v>116</v>
      </c>
      <c r="I110" s="50" t="s">
        <v>116</v>
      </c>
      <c r="J110" s="50" t="s">
        <v>116</v>
      </c>
      <c r="K110" s="50" t="s">
        <v>116</v>
      </c>
      <c r="L110" s="50" t="s">
        <v>116</v>
      </c>
      <c r="M110" s="50" t="s">
        <v>116</v>
      </c>
      <c r="N110" s="50" t="s">
        <v>116</v>
      </c>
      <c r="O110" s="48"/>
      <c r="P110" s="52" t="s">
        <v>117</v>
      </c>
      <c r="Q110" s="51" t="s">
        <v>116</v>
      </c>
      <c r="R110" s="51" t="s">
        <v>116</v>
      </c>
      <c r="S110" s="52" t="s">
        <v>116</v>
      </c>
      <c r="T110" s="52" t="s">
        <v>116</v>
      </c>
    </row>
    <row r="111" spans="2:20" customFormat="1" x14ac:dyDescent="0.3">
      <c r="B111" s="43">
        <v>2001</v>
      </c>
      <c r="C111" s="44">
        <v>7.9045783917175401</v>
      </c>
      <c r="D111" s="45">
        <v>7.28</v>
      </c>
      <c r="E111" s="45">
        <v>0.48840000000000006</v>
      </c>
      <c r="F111" s="45" t="s">
        <v>9</v>
      </c>
      <c r="G111" s="45">
        <v>4.33</v>
      </c>
      <c r="H111" s="45">
        <v>6.699999999999999E-2</v>
      </c>
      <c r="I111" s="45">
        <v>8.19</v>
      </c>
      <c r="J111" s="45">
        <v>0.13399999999999998</v>
      </c>
      <c r="K111" s="45">
        <v>4.9000000000000004</v>
      </c>
      <c r="L111" s="45">
        <v>0.53799999999999992</v>
      </c>
      <c r="M111" s="45">
        <v>6.32</v>
      </c>
      <c r="N111" s="45">
        <v>2.1800000000000002</v>
      </c>
      <c r="O111" s="53"/>
      <c r="P111" s="47" t="s">
        <v>9</v>
      </c>
      <c r="Q111" s="46" t="s">
        <v>9</v>
      </c>
      <c r="R111" s="46" t="s">
        <v>9</v>
      </c>
      <c r="S111" s="47" t="s">
        <v>9</v>
      </c>
      <c r="T111" s="47" t="s">
        <v>9</v>
      </c>
    </row>
    <row r="112" spans="2:20" customFormat="1" x14ac:dyDescent="0.3">
      <c r="B112" s="43">
        <v>2002</v>
      </c>
      <c r="C112" s="44">
        <v>8.4581424505707563</v>
      </c>
      <c r="D112" s="45">
        <v>5.83</v>
      </c>
      <c r="E112" s="45">
        <v>0.25533333333333336</v>
      </c>
      <c r="F112" s="45" t="s">
        <v>9</v>
      </c>
      <c r="G112" s="45">
        <v>7.333333333333333</v>
      </c>
      <c r="H112" s="45">
        <v>0.06</v>
      </c>
      <c r="I112" s="45">
        <v>6.3</v>
      </c>
      <c r="J112" s="45">
        <v>0.16533333333333336</v>
      </c>
      <c r="K112" s="45">
        <v>4.5999999999999996</v>
      </c>
      <c r="L112" s="45">
        <v>0.71333333333333337</v>
      </c>
      <c r="M112" s="45">
        <v>4.0333333333333332</v>
      </c>
      <c r="N112" s="45">
        <v>1.9333333333333333</v>
      </c>
      <c r="O112" s="53"/>
      <c r="P112" s="47" t="s">
        <v>9</v>
      </c>
      <c r="Q112" s="46" t="s">
        <v>9</v>
      </c>
      <c r="R112" s="46" t="s">
        <v>9</v>
      </c>
      <c r="S112" s="47" t="s">
        <v>9</v>
      </c>
      <c r="T112" s="47" t="s">
        <v>9</v>
      </c>
    </row>
    <row r="113" spans="2:20" customFormat="1" x14ac:dyDescent="0.3">
      <c r="B113" s="43">
        <v>2003</v>
      </c>
      <c r="C113" s="44">
        <v>7.3388095913618692</v>
      </c>
      <c r="D113" s="45">
        <v>6.58</v>
      </c>
      <c r="E113" s="45">
        <v>0.46</v>
      </c>
      <c r="F113" s="45" t="s">
        <v>9</v>
      </c>
      <c r="G113" s="45">
        <v>7.76</v>
      </c>
      <c r="H113" s="45">
        <v>0.18666666666666668</v>
      </c>
      <c r="I113" s="45">
        <v>7.5</v>
      </c>
      <c r="J113" s="45">
        <v>0.53</v>
      </c>
      <c r="K113" s="45">
        <v>4.3</v>
      </c>
      <c r="L113" s="45">
        <v>0.49333333333333335</v>
      </c>
      <c r="M113" s="45">
        <v>5.166666666666667</v>
      </c>
      <c r="N113" s="45">
        <v>2.5333333333333332</v>
      </c>
      <c r="O113" s="53"/>
      <c r="P113" s="47">
        <v>0.6</v>
      </c>
      <c r="Q113" s="45">
        <v>0.20666666666666667</v>
      </c>
      <c r="R113" s="46" t="s">
        <v>119</v>
      </c>
      <c r="S113" s="47">
        <v>12.366666666666667</v>
      </c>
      <c r="T113" s="47" t="s">
        <v>9</v>
      </c>
    </row>
    <row r="114" spans="2:20" customFormat="1" x14ac:dyDescent="0.3">
      <c r="B114" s="43">
        <v>2004</v>
      </c>
      <c r="C114" s="44">
        <v>7.2885873928696432</v>
      </c>
      <c r="D114" s="45">
        <v>5.89</v>
      </c>
      <c r="E114" s="45">
        <v>0.34</v>
      </c>
      <c r="F114" s="45" t="s">
        <v>9</v>
      </c>
      <c r="G114" s="45">
        <v>2.65</v>
      </c>
      <c r="H114" s="45">
        <v>0.03</v>
      </c>
      <c r="I114" s="45">
        <v>3.85</v>
      </c>
      <c r="J114" s="45">
        <v>1.4999999999999999E-2</v>
      </c>
      <c r="K114" s="45">
        <v>2.1</v>
      </c>
      <c r="L114" s="45">
        <v>0.85</v>
      </c>
      <c r="M114" s="45">
        <v>5.75</v>
      </c>
      <c r="N114" s="45">
        <v>2.2000000000000002</v>
      </c>
      <c r="O114" s="53"/>
      <c r="P114" s="47">
        <v>0.6</v>
      </c>
      <c r="Q114" s="45">
        <v>1.4E-2</v>
      </c>
      <c r="R114" s="46" t="s">
        <v>119</v>
      </c>
      <c r="S114" s="45">
        <v>7.3</v>
      </c>
      <c r="T114" s="47" t="s">
        <v>9</v>
      </c>
    </row>
    <row r="115" spans="2:20" customFormat="1" x14ac:dyDescent="0.3">
      <c r="B115" s="43">
        <v>2005</v>
      </c>
      <c r="C115" s="44">
        <v>7.1877140147322462</v>
      </c>
      <c r="D115" s="45">
        <v>6.7133333333333338</v>
      </c>
      <c r="E115" s="45">
        <v>0.45866666666666661</v>
      </c>
      <c r="F115" s="45" t="s">
        <v>9</v>
      </c>
      <c r="G115" s="45">
        <v>8.8333333333333339</v>
      </c>
      <c r="H115" s="45">
        <v>0.23399999999999999</v>
      </c>
      <c r="I115" s="45">
        <v>2.2999999999999998</v>
      </c>
      <c r="J115" s="45">
        <v>0.43233333333333329</v>
      </c>
      <c r="K115" s="45">
        <v>4.0366666666666662</v>
      </c>
      <c r="L115" s="45">
        <v>1.8666666666666669</v>
      </c>
      <c r="M115" s="45">
        <v>5.7</v>
      </c>
      <c r="N115" s="45">
        <v>2.7</v>
      </c>
      <c r="O115" s="53"/>
      <c r="P115" s="47">
        <v>6.3166666666666663E-2</v>
      </c>
      <c r="Q115" s="45">
        <v>9.4999999999999998E-3</v>
      </c>
      <c r="R115" s="46" t="s">
        <v>119</v>
      </c>
      <c r="S115" s="47">
        <v>10.933333333333332</v>
      </c>
      <c r="T115" s="47" t="s">
        <v>9</v>
      </c>
    </row>
    <row r="116" spans="2:20" customFormat="1" x14ac:dyDescent="0.3">
      <c r="B116" s="43">
        <v>2006</v>
      </c>
      <c r="C116" s="44">
        <v>7.4877140147322461</v>
      </c>
      <c r="D116" s="45">
        <v>5.7433333333333323</v>
      </c>
      <c r="E116" s="45">
        <v>0.41399999999999998</v>
      </c>
      <c r="F116" s="45" t="s">
        <v>9</v>
      </c>
      <c r="G116" s="45">
        <v>3.8</v>
      </c>
      <c r="H116" s="45">
        <v>0.47399999999999998</v>
      </c>
      <c r="I116" s="45">
        <v>2.58</v>
      </c>
      <c r="J116" s="45">
        <v>0.38833333333333336</v>
      </c>
      <c r="K116" s="45">
        <v>2.8666666666666667</v>
      </c>
      <c r="L116" s="45">
        <v>1.7033333333333334</v>
      </c>
      <c r="M116" s="45">
        <v>5.7</v>
      </c>
      <c r="N116" s="45">
        <v>1.43</v>
      </c>
      <c r="O116" s="43"/>
      <c r="P116" s="47">
        <v>0.11333333333333333</v>
      </c>
      <c r="Q116" s="45">
        <v>8.533333333333333E-2</v>
      </c>
      <c r="R116" s="45">
        <v>1.5666666666666666E-2</v>
      </c>
      <c r="S116" s="45">
        <v>8.1333333333333293</v>
      </c>
      <c r="T116" s="47" t="s">
        <v>118</v>
      </c>
    </row>
    <row r="117" spans="2:20" customFormat="1" x14ac:dyDescent="0.3">
      <c r="B117" s="43">
        <v>2007</v>
      </c>
      <c r="C117" s="44">
        <v>7.1680844280644367</v>
      </c>
      <c r="D117" s="45">
        <v>6.75</v>
      </c>
      <c r="E117" s="45">
        <v>0.41950000000000004</v>
      </c>
      <c r="F117" s="45" t="s">
        <v>9</v>
      </c>
      <c r="G117" s="45">
        <v>7.4499999999999993</v>
      </c>
      <c r="H117" s="45">
        <v>0.32250000000000001</v>
      </c>
      <c r="I117" s="45">
        <v>2.5925000000000002</v>
      </c>
      <c r="J117" s="45">
        <v>0.40750000000000003</v>
      </c>
      <c r="K117" s="45">
        <v>3.395</v>
      </c>
      <c r="L117" s="45">
        <v>1.5299999999999998</v>
      </c>
      <c r="M117" s="45">
        <v>5.75</v>
      </c>
      <c r="N117" s="45">
        <v>1.47</v>
      </c>
      <c r="O117" s="43"/>
      <c r="P117" s="47">
        <v>0.12</v>
      </c>
      <c r="Q117" s="45">
        <v>3.7999999999999999E-2</v>
      </c>
      <c r="R117" s="45">
        <v>1.2E-2</v>
      </c>
      <c r="S117" s="45">
        <v>3.8</v>
      </c>
      <c r="T117" s="47" t="s">
        <v>9</v>
      </c>
    </row>
    <row r="118" spans="2:20" customFormat="1" x14ac:dyDescent="0.3">
      <c r="B118" s="43">
        <v>2008</v>
      </c>
      <c r="C118" s="44">
        <v>6.7640109741853429</v>
      </c>
      <c r="D118" s="45">
        <v>6.4300000000000006</v>
      </c>
      <c r="E118" s="45">
        <v>0.44774999999999998</v>
      </c>
      <c r="F118" s="45" t="s">
        <v>9</v>
      </c>
      <c r="G118" s="45">
        <v>7.8925000000000001</v>
      </c>
      <c r="H118" s="45">
        <v>6.5000000000000002E-2</v>
      </c>
      <c r="I118" s="45">
        <v>2.1799999999999997</v>
      </c>
      <c r="J118" s="45">
        <v>4.5000000000000005E-2</v>
      </c>
      <c r="K118" s="45">
        <v>2.8374999999999999</v>
      </c>
      <c r="L118" s="45">
        <v>1.2850000000000001</v>
      </c>
      <c r="M118" s="45">
        <v>6.1749999999999998</v>
      </c>
      <c r="N118" s="45">
        <v>2.3875000000000002</v>
      </c>
      <c r="O118" s="43"/>
      <c r="P118" s="47">
        <v>0.9</v>
      </c>
      <c r="Q118" s="45">
        <v>0.20200000000000001</v>
      </c>
      <c r="R118" s="45">
        <v>1.9E-2</v>
      </c>
      <c r="S118" s="47">
        <v>10.166666666666668</v>
      </c>
      <c r="T118" s="47" t="s">
        <v>9</v>
      </c>
    </row>
    <row r="119" spans="2:20" customFormat="1" x14ac:dyDescent="0.3">
      <c r="B119" s="43">
        <v>2009</v>
      </c>
      <c r="C119" s="44">
        <v>6.9933131889047626</v>
      </c>
      <c r="D119" s="45">
        <v>6.9599999999999991</v>
      </c>
      <c r="E119" s="45">
        <v>0.49000000000000005</v>
      </c>
      <c r="F119" s="45" t="s">
        <v>9</v>
      </c>
      <c r="G119" s="45">
        <v>5.16</v>
      </c>
      <c r="H119" s="45">
        <v>0.58199999999999996</v>
      </c>
      <c r="I119" s="45">
        <v>2.2399999999999998</v>
      </c>
      <c r="J119" s="45">
        <v>0.19240000000000002</v>
      </c>
      <c r="K119" s="45">
        <v>3.6840000000000002</v>
      </c>
      <c r="L119" s="45">
        <v>2.3280000000000003</v>
      </c>
      <c r="M119" s="45">
        <v>6.6599999999999993</v>
      </c>
      <c r="N119" s="45">
        <v>1.0940000000000001</v>
      </c>
      <c r="O119" s="43"/>
      <c r="P119" s="47">
        <v>1.1000000000000001</v>
      </c>
      <c r="Q119" s="45">
        <v>1.0999999999999999E-2</v>
      </c>
      <c r="R119" s="45">
        <v>7.000000000000001E-3</v>
      </c>
      <c r="S119" s="45">
        <v>8.620000000000001</v>
      </c>
      <c r="T119" s="47" t="s">
        <v>9</v>
      </c>
    </row>
    <row r="120" spans="2:20" customFormat="1" x14ac:dyDescent="0.3">
      <c r="B120" s="43">
        <v>2010</v>
      </c>
      <c r="C120" s="44">
        <v>6.6640671911841238</v>
      </c>
      <c r="D120" s="45">
        <v>6.748333333333334</v>
      </c>
      <c r="E120" s="45">
        <v>0.51233333333333331</v>
      </c>
      <c r="F120" s="45" t="s">
        <v>9</v>
      </c>
      <c r="G120" s="45">
        <v>4.9333333333333327</v>
      </c>
      <c r="H120" s="45">
        <v>1.0333333333333335E-2</v>
      </c>
      <c r="I120" s="45">
        <v>2.3333333333333335</v>
      </c>
      <c r="J120" s="45">
        <v>0.17149999999999999</v>
      </c>
      <c r="K120" s="45">
        <v>3.4333333333333336</v>
      </c>
      <c r="L120" s="45">
        <v>1.5233333333333334</v>
      </c>
      <c r="M120" s="45">
        <v>6.8666666666666671</v>
      </c>
      <c r="N120" s="45">
        <v>2.1233333333333335</v>
      </c>
      <c r="O120" s="43"/>
      <c r="P120" s="47">
        <v>1.0499999999999998</v>
      </c>
      <c r="Q120" s="45">
        <v>3.1333333333333331E-2</v>
      </c>
      <c r="R120" s="45">
        <v>5.6666666666666671E-3</v>
      </c>
      <c r="S120" s="45">
        <v>7.5400000000000009</v>
      </c>
      <c r="T120" s="47" t="s">
        <v>9</v>
      </c>
    </row>
    <row r="121" spans="2:20" customFormat="1" x14ac:dyDescent="0.3">
      <c r="B121" s="43">
        <v>2011</v>
      </c>
      <c r="C121" s="44">
        <v>7.8395573849281126</v>
      </c>
      <c r="D121" s="45">
        <v>7.4</v>
      </c>
      <c r="E121" s="45">
        <v>0.52160000000000006</v>
      </c>
      <c r="F121" s="45" t="s">
        <v>9</v>
      </c>
      <c r="G121" s="45">
        <v>8.08</v>
      </c>
      <c r="H121" s="45">
        <v>2.3E-2</v>
      </c>
      <c r="I121" s="45">
        <v>2.48</v>
      </c>
      <c r="J121" s="45">
        <v>0.33540000000000003</v>
      </c>
      <c r="K121" s="45">
        <v>3.1799999999999997</v>
      </c>
      <c r="L121" s="45">
        <v>1.3760000000000001</v>
      </c>
      <c r="M121" s="45">
        <v>6.4599999999999991</v>
      </c>
      <c r="N121" s="45">
        <v>2.6100000000000003</v>
      </c>
      <c r="O121" s="43"/>
      <c r="P121" s="47">
        <v>0.73333333333333339</v>
      </c>
      <c r="Q121" s="45">
        <v>0.29199999999999998</v>
      </c>
      <c r="R121" s="45">
        <v>6.3333333333333332E-3</v>
      </c>
      <c r="S121" s="45">
        <v>6.8666666666666671</v>
      </c>
      <c r="T121" s="47" t="s">
        <v>9</v>
      </c>
    </row>
    <row r="122" spans="2:20" customFormat="1" x14ac:dyDescent="0.3">
      <c r="B122" s="43">
        <v>2012</v>
      </c>
      <c r="C122" s="44">
        <v>7.7162494892827604</v>
      </c>
      <c r="D122" s="45">
        <v>6.089999999999999</v>
      </c>
      <c r="E122" s="45">
        <v>0.40280000000000005</v>
      </c>
      <c r="F122" s="45" t="s">
        <v>9</v>
      </c>
      <c r="G122" s="45">
        <v>7.4</v>
      </c>
      <c r="H122" s="45" t="s">
        <v>142</v>
      </c>
      <c r="I122" s="45">
        <v>1.8</v>
      </c>
      <c r="J122" s="45">
        <v>0.42649999999999999</v>
      </c>
      <c r="K122" s="45">
        <v>3.5</v>
      </c>
      <c r="L122" s="45">
        <v>1.468</v>
      </c>
      <c r="M122" s="45">
        <v>5.2560000000000002</v>
      </c>
      <c r="N122" s="45">
        <v>2.0620000000000003</v>
      </c>
      <c r="O122" s="43"/>
      <c r="P122" s="47">
        <v>0.77499999999999991</v>
      </c>
      <c r="Q122" s="45">
        <v>0.13340000000000002</v>
      </c>
      <c r="R122" s="45" t="s">
        <v>142</v>
      </c>
      <c r="S122" s="45">
        <v>7.5750000000000002</v>
      </c>
      <c r="T122" s="47" t="s">
        <v>9</v>
      </c>
    </row>
    <row r="123" spans="2:20" customFormat="1" x14ac:dyDescent="0.3">
      <c r="B123" s="43">
        <v>2013</v>
      </c>
      <c r="C123" s="44">
        <v>7.4069524815421897</v>
      </c>
      <c r="D123" s="45">
        <v>6.6350000000000007</v>
      </c>
      <c r="E123" s="45">
        <v>0.44200000000000006</v>
      </c>
      <c r="F123" s="45" t="s">
        <v>9</v>
      </c>
      <c r="G123" s="45">
        <v>8.2249999999999996</v>
      </c>
      <c r="H123" s="45">
        <v>6.0999999999999999E-2</v>
      </c>
      <c r="I123" s="45">
        <v>1.5</v>
      </c>
      <c r="J123" s="45">
        <v>8.7499999999999994E-2</v>
      </c>
      <c r="K123" s="45">
        <v>4.8250000000000002</v>
      </c>
      <c r="L123" s="45">
        <v>2.0274999999999999</v>
      </c>
      <c r="M123" s="45">
        <v>4.5999999999999996</v>
      </c>
      <c r="N123" s="45">
        <v>1.9700000000000002</v>
      </c>
      <c r="O123" s="43"/>
      <c r="P123" s="47">
        <v>0.92500000000000004</v>
      </c>
      <c r="Q123" s="45" t="s">
        <v>142</v>
      </c>
      <c r="R123" s="45">
        <v>9.2499999999999995E-3</v>
      </c>
      <c r="S123" s="47">
        <v>12.125</v>
      </c>
      <c r="T123" s="47" t="s">
        <v>9</v>
      </c>
    </row>
    <row r="124" spans="2:20" customFormat="1" x14ac:dyDescent="0.3">
      <c r="B124" s="43">
        <v>2014</v>
      </c>
      <c r="C124" s="44">
        <v>7.4760163983049743</v>
      </c>
      <c r="D124" s="45">
        <v>6.1899999999999995</v>
      </c>
      <c r="E124" s="45">
        <v>0.35679999999999995</v>
      </c>
      <c r="F124" s="45" t="s">
        <v>9</v>
      </c>
      <c r="G124" s="45">
        <v>7.15</v>
      </c>
      <c r="H124" s="45">
        <v>0.12000000000000002</v>
      </c>
      <c r="I124" s="45">
        <v>2.44</v>
      </c>
      <c r="J124" s="45">
        <v>0.46639999999999998</v>
      </c>
      <c r="K124" s="45">
        <v>2.9999999999999996</v>
      </c>
      <c r="L124" s="45">
        <v>1.1479999999999999</v>
      </c>
      <c r="M124" s="45">
        <v>4.9000000000000004</v>
      </c>
      <c r="N124" s="45">
        <v>2.0599999999999996</v>
      </c>
      <c r="O124" s="43"/>
      <c r="P124" s="47">
        <v>1.5649999999999999</v>
      </c>
      <c r="Q124" s="45">
        <v>9.7999999999999997E-3</v>
      </c>
      <c r="R124" s="45">
        <v>7.000000000000001E-3</v>
      </c>
      <c r="S124" s="45">
        <v>6.82</v>
      </c>
      <c r="T124" s="47" t="s">
        <v>9</v>
      </c>
    </row>
    <row r="125" spans="2:20" customFormat="1" x14ac:dyDescent="0.3">
      <c r="B125" s="43">
        <v>2015</v>
      </c>
      <c r="C125" s="44">
        <v>7.7533006954748371</v>
      </c>
      <c r="D125" s="45">
        <v>7.0320000000000009</v>
      </c>
      <c r="E125" s="45">
        <v>0.37480000000000002</v>
      </c>
      <c r="F125" s="45" t="s">
        <v>9</v>
      </c>
      <c r="G125" s="45">
        <v>9.9599999999999991</v>
      </c>
      <c r="H125" s="45">
        <v>0.12200000000000003</v>
      </c>
      <c r="I125" s="45">
        <v>2.06</v>
      </c>
      <c r="J125" s="45">
        <v>6.4000000000000001E-2</v>
      </c>
      <c r="K125" s="45">
        <v>3.12</v>
      </c>
      <c r="L125" s="45">
        <v>1.4999999999999998</v>
      </c>
      <c r="M125" s="45">
        <v>5.74</v>
      </c>
      <c r="N125" s="45">
        <v>2.2199999999999998</v>
      </c>
      <c r="O125" s="43"/>
      <c r="P125" s="47" t="s">
        <v>9</v>
      </c>
      <c r="Q125" s="46" t="s">
        <v>9</v>
      </c>
      <c r="R125" s="46" t="s">
        <v>9</v>
      </c>
      <c r="S125" s="47" t="s">
        <v>9</v>
      </c>
      <c r="T125" s="47" t="s">
        <v>9</v>
      </c>
    </row>
    <row r="126" spans="2:20" customFormat="1" x14ac:dyDescent="0.3">
      <c r="B126" s="43">
        <v>2016</v>
      </c>
      <c r="C126" s="44">
        <v>8.0897515988451936</v>
      </c>
      <c r="D126" s="45">
        <v>9.5135312499999998</v>
      </c>
      <c r="E126" s="45">
        <v>0.42627213953461218</v>
      </c>
      <c r="F126" s="45" t="s">
        <v>9</v>
      </c>
      <c r="G126" s="45">
        <v>6.3963437499999998</v>
      </c>
      <c r="H126" s="45">
        <v>0.82166250000000007</v>
      </c>
      <c r="I126" s="45">
        <v>3.6242687499999997</v>
      </c>
      <c r="J126" s="45">
        <v>8.5662500000000003E-2</v>
      </c>
      <c r="K126" s="45">
        <v>4.6784187500000005</v>
      </c>
      <c r="L126" s="45">
        <v>1.1411687500000001</v>
      </c>
      <c r="M126" s="45">
        <v>5.3170718749999999</v>
      </c>
      <c r="N126" s="45">
        <v>1.8385562500000001</v>
      </c>
      <c r="O126" s="43"/>
      <c r="P126" s="47" t="s">
        <v>9</v>
      </c>
      <c r="Q126" s="46" t="s">
        <v>9</v>
      </c>
      <c r="R126" s="46" t="s">
        <v>9</v>
      </c>
      <c r="S126" s="47" t="s">
        <v>9</v>
      </c>
      <c r="T126" s="47" t="s">
        <v>9</v>
      </c>
    </row>
    <row r="127" spans="2:20" customFormat="1" x14ac:dyDescent="0.3">
      <c r="B127" s="43">
        <v>2017</v>
      </c>
      <c r="C127" s="44">
        <v>7.8831680832107383</v>
      </c>
      <c r="D127" s="45">
        <v>6.5583333333333336</v>
      </c>
      <c r="E127" s="45">
        <v>0.49274193548387091</v>
      </c>
      <c r="F127" s="45" t="s">
        <v>9</v>
      </c>
      <c r="G127" s="45">
        <v>6.6496089743589755</v>
      </c>
      <c r="H127" s="45">
        <v>0.48020854997111501</v>
      </c>
      <c r="I127" s="45">
        <v>2.241959881878421</v>
      </c>
      <c r="J127" s="45">
        <v>6.9150041562759765E-2</v>
      </c>
      <c r="K127" s="45">
        <v>3.065209533647161</v>
      </c>
      <c r="L127" s="45">
        <v>1.5314380981470166</v>
      </c>
      <c r="M127" s="45">
        <v>6.5778512940740752</v>
      </c>
      <c r="N127" s="45">
        <v>1.7990061683106795</v>
      </c>
      <c r="O127" s="43"/>
      <c r="P127" s="47">
        <v>1.3666666666666665</v>
      </c>
      <c r="Q127" s="46" t="s">
        <v>9</v>
      </c>
      <c r="R127" s="46" t="s">
        <v>9</v>
      </c>
      <c r="S127" s="47" t="s">
        <v>9</v>
      </c>
      <c r="T127" s="47" t="s">
        <v>9</v>
      </c>
    </row>
    <row r="128" spans="2:20" customFormat="1" ht="14.5" thickBot="1" x14ac:dyDescent="0.35">
      <c r="B128" s="54">
        <v>2018</v>
      </c>
      <c r="C128" s="55">
        <v>7.809747473541675</v>
      </c>
      <c r="D128" s="56">
        <v>6.3850000000000007</v>
      </c>
      <c r="E128" s="56">
        <v>0.45920923261390884</v>
      </c>
      <c r="F128" s="56" t="s">
        <v>9</v>
      </c>
      <c r="G128" s="56">
        <v>6.1084351738241303</v>
      </c>
      <c r="H128" s="56">
        <v>0.78687079808234639</v>
      </c>
      <c r="I128" s="56">
        <v>2.2180508865248227</v>
      </c>
      <c r="J128" s="56">
        <v>2.0887509419743783E-2</v>
      </c>
      <c r="K128" s="56">
        <v>3.5702006210341568</v>
      </c>
      <c r="L128" s="56">
        <v>1.3232000630517025</v>
      </c>
      <c r="M128" s="56">
        <v>6.5709740740740736</v>
      </c>
      <c r="N128" s="56">
        <v>1.816879696557022</v>
      </c>
      <c r="O128" s="54"/>
      <c r="P128" s="58" t="s">
        <v>9</v>
      </c>
      <c r="Q128" s="57" t="s">
        <v>9</v>
      </c>
      <c r="R128" s="57" t="s">
        <v>9</v>
      </c>
      <c r="S128" s="58" t="s">
        <v>9</v>
      </c>
      <c r="T128" s="58" t="s">
        <v>9</v>
      </c>
    </row>
    <row r="129" spans="2:20" customFormat="1" x14ac:dyDescent="0.3">
      <c r="B129" s="981" t="s">
        <v>499</v>
      </c>
      <c r="C129" s="981"/>
      <c r="D129" s="981"/>
      <c r="E129" s="981"/>
      <c r="F129" s="981"/>
      <c r="G129" s="981"/>
      <c r="H129" s="981"/>
      <c r="I129" s="35"/>
      <c r="J129" s="35"/>
      <c r="K129" s="35"/>
      <c r="L129" s="35"/>
      <c r="M129" s="35"/>
      <c r="N129" s="35"/>
      <c r="O129" s="37"/>
      <c r="P129" s="39"/>
      <c r="Q129" s="38"/>
      <c r="R129" s="38"/>
      <c r="S129" s="39"/>
      <c r="T129" s="39"/>
    </row>
    <row r="130" spans="2:20" customFormat="1" x14ac:dyDescent="0.3">
      <c r="B130" s="981" t="s">
        <v>263</v>
      </c>
      <c r="C130" s="981"/>
      <c r="D130" s="981"/>
      <c r="E130" s="981"/>
      <c r="F130" s="981"/>
      <c r="G130" s="981"/>
      <c r="H130" s="981"/>
      <c r="I130" s="35"/>
      <c r="J130" s="35"/>
      <c r="K130" s="35"/>
      <c r="L130" s="35"/>
      <c r="M130" s="35"/>
      <c r="N130" s="35"/>
      <c r="O130" s="37"/>
      <c r="P130" s="39"/>
      <c r="Q130" s="38"/>
      <c r="R130" s="38"/>
      <c r="S130" s="39"/>
      <c r="T130" s="39"/>
    </row>
    <row r="131" spans="2:20" customFormat="1" x14ac:dyDescent="0.3">
      <c r="B131" s="33"/>
      <c r="C131" s="34"/>
      <c r="D131" s="35"/>
      <c r="E131" s="36"/>
      <c r="F131" s="36"/>
      <c r="G131" s="35"/>
      <c r="H131" s="35"/>
      <c r="I131" s="35"/>
      <c r="J131" s="35"/>
      <c r="K131" s="35"/>
      <c r="L131" s="35"/>
      <c r="M131" s="35"/>
      <c r="N131" s="35"/>
      <c r="O131" s="37"/>
      <c r="P131" s="39"/>
      <c r="Q131" s="38"/>
      <c r="R131" s="38"/>
      <c r="S131" s="39"/>
      <c r="T131" s="39"/>
    </row>
    <row r="132" spans="2:20" customFormat="1" ht="15.5" thickBot="1" x14ac:dyDescent="0.35">
      <c r="B132" s="40" t="s">
        <v>439</v>
      </c>
      <c r="C132" s="34"/>
      <c r="D132" s="35"/>
      <c r="E132" s="36"/>
      <c r="F132" s="36"/>
      <c r="G132" s="35"/>
      <c r="H132" s="35"/>
      <c r="I132" s="35"/>
      <c r="J132" s="35"/>
      <c r="K132" s="35"/>
      <c r="L132" s="35"/>
      <c r="M132" s="35"/>
      <c r="N132" s="35"/>
      <c r="O132" s="37"/>
      <c r="P132" s="39"/>
      <c r="Q132" s="38"/>
      <c r="R132" s="38"/>
      <c r="S132" s="39"/>
      <c r="T132" s="39"/>
    </row>
    <row r="133" spans="2:20" customFormat="1" x14ac:dyDescent="0.3">
      <c r="B133" s="41"/>
      <c r="C133" s="982" t="s">
        <v>16</v>
      </c>
      <c r="D133" s="982"/>
      <c r="E133" s="982"/>
      <c r="F133" s="982"/>
      <c r="G133" s="982"/>
      <c r="H133" s="982"/>
      <c r="I133" s="982"/>
      <c r="J133" s="982"/>
      <c r="K133" s="982"/>
      <c r="L133" s="982"/>
      <c r="M133" s="982"/>
      <c r="N133" s="982"/>
      <c r="O133" s="42"/>
      <c r="P133" s="982" t="s">
        <v>70</v>
      </c>
      <c r="Q133" s="982"/>
      <c r="R133" s="982"/>
      <c r="S133" s="982"/>
      <c r="T133" s="982"/>
    </row>
    <row r="134" spans="2:20" customFormat="1" ht="17.5" x14ac:dyDescent="0.45">
      <c r="B134" s="43"/>
      <c r="C134" s="44" t="s">
        <v>94</v>
      </c>
      <c r="D134" s="45" t="s">
        <v>95</v>
      </c>
      <c r="E134" s="46" t="s">
        <v>96</v>
      </c>
      <c r="F134" s="46" t="s">
        <v>460</v>
      </c>
      <c r="G134" s="45" t="s">
        <v>120</v>
      </c>
      <c r="H134" s="45" t="s">
        <v>121</v>
      </c>
      <c r="I134" s="45" t="s">
        <v>122</v>
      </c>
      <c r="J134" s="45" t="s">
        <v>123</v>
      </c>
      <c r="K134" s="45" t="s">
        <v>124</v>
      </c>
      <c r="L134" s="45" t="s">
        <v>125</v>
      </c>
      <c r="M134" s="45" t="s">
        <v>126</v>
      </c>
      <c r="N134" s="45" t="s">
        <v>127</v>
      </c>
      <c r="O134" s="43"/>
      <c r="P134" s="47" t="s">
        <v>25</v>
      </c>
      <c r="Q134" s="46" t="s">
        <v>128</v>
      </c>
      <c r="R134" s="46" t="s">
        <v>129</v>
      </c>
      <c r="S134" s="47" t="s">
        <v>90</v>
      </c>
      <c r="T134" s="47" t="s">
        <v>26</v>
      </c>
    </row>
    <row r="135" spans="2:20" customFormat="1" x14ac:dyDescent="0.3">
      <c r="B135" s="48"/>
      <c r="C135" s="49"/>
      <c r="D135" s="50" t="s">
        <v>114</v>
      </c>
      <c r="E135" s="51" t="s">
        <v>115</v>
      </c>
      <c r="F135" s="51" t="s">
        <v>459</v>
      </c>
      <c r="G135" s="50" t="s">
        <v>116</v>
      </c>
      <c r="H135" s="50" t="s">
        <v>116</v>
      </c>
      <c r="I135" s="50" t="s">
        <v>116</v>
      </c>
      <c r="J135" s="50" t="s">
        <v>116</v>
      </c>
      <c r="K135" s="50" t="s">
        <v>116</v>
      </c>
      <c r="L135" s="50" t="s">
        <v>116</v>
      </c>
      <c r="M135" s="50" t="s">
        <v>116</v>
      </c>
      <c r="N135" s="50" t="s">
        <v>116</v>
      </c>
      <c r="O135" s="48"/>
      <c r="P135" s="52" t="s">
        <v>117</v>
      </c>
      <c r="Q135" s="51" t="s">
        <v>116</v>
      </c>
      <c r="R135" s="51" t="s">
        <v>116</v>
      </c>
      <c r="S135" s="52" t="s">
        <v>116</v>
      </c>
      <c r="T135" s="52" t="s">
        <v>116</v>
      </c>
    </row>
    <row r="136" spans="2:20" customFormat="1" x14ac:dyDescent="0.3">
      <c r="B136" s="62">
        <v>2008</v>
      </c>
      <c r="C136" s="63">
        <v>6.7332069248654278</v>
      </c>
      <c r="D136" s="64">
        <v>5.9025000000000007</v>
      </c>
      <c r="E136" s="64">
        <v>0.438</v>
      </c>
      <c r="F136" s="64" t="s">
        <v>9</v>
      </c>
      <c r="G136" s="64">
        <v>5.5875000000000004</v>
      </c>
      <c r="H136" s="64">
        <v>2.5000000000000001E-2</v>
      </c>
      <c r="I136" s="64">
        <v>2.0125000000000002</v>
      </c>
      <c r="J136" s="64">
        <v>0.5675</v>
      </c>
      <c r="K136" s="64">
        <v>2.2399999999999998</v>
      </c>
      <c r="L136" s="64">
        <v>0.70500000000000007</v>
      </c>
      <c r="M136" s="64">
        <v>5.0925000000000002</v>
      </c>
      <c r="N136" s="64">
        <v>1.8675000000000002</v>
      </c>
      <c r="O136" s="62"/>
      <c r="P136" s="61">
        <v>1.1000000000000001</v>
      </c>
      <c r="Q136" s="64">
        <v>0.04</v>
      </c>
      <c r="R136" s="64">
        <v>6.4999999999999997E-3</v>
      </c>
      <c r="S136" s="64">
        <v>6.65</v>
      </c>
      <c r="T136" s="61" t="s">
        <v>9</v>
      </c>
    </row>
    <row r="137" spans="2:20" customFormat="1" x14ac:dyDescent="0.3">
      <c r="B137" s="43">
        <v>2009</v>
      </c>
      <c r="C137" s="44">
        <v>6.6911884674318101</v>
      </c>
      <c r="D137" s="45">
        <v>5.5400000000000009</v>
      </c>
      <c r="E137" s="45">
        <v>0.46000000000000008</v>
      </c>
      <c r="F137" s="45" t="s">
        <v>9</v>
      </c>
      <c r="G137" s="45">
        <v>3.4799999999999995</v>
      </c>
      <c r="H137" s="45">
        <v>5.8800000000000005E-2</v>
      </c>
      <c r="I137" s="45">
        <v>1.3</v>
      </c>
      <c r="J137" s="45">
        <v>0.1578</v>
      </c>
      <c r="K137" s="45">
        <v>3.1399999999999997</v>
      </c>
      <c r="L137" s="45">
        <v>1.0219999999999998</v>
      </c>
      <c r="M137" s="45">
        <v>4.62</v>
      </c>
      <c r="N137" s="45">
        <v>2.2019999999999995</v>
      </c>
      <c r="O137" s="53"/>
      <c r="P137" s="47">
        <v>1.006</v>
      </c>
      <c r="Q137" s="45">
        <v>1.3799999999999998E-2</v>
      </c>
      <c r="R137" s="45">
        <v>5.0000000000000001E-3</v>
      </c>
      <c r="S137" s="47">
        <v>10.8</v>
      </c>
      <c r="T137" s="47" t="s">
        <v>9</v>
      </c>
    </row>
    <row r="138" spans="2:20" customFormat="1" x14ac:dyDescent="0.3">
      <c r="B138" s="43">
        <v>2010</v>
      </c>
      <c r="C138" s="44">
        <v>6.2356870985226029</v>
      </c>
      <c r="D138" s="45">
        <v>5.1374999999999993</v>
      </c>
      <c r="E138" s="45">
        <v>0.44199999999999995</v>
      </c>
      <c r="F138" s="45" t="s">
        <v>9</v>
      </c>
      <c r="G138" s="45">
        <v>1.7000000000000002</v>
      </c>
      <c r="H138" s="45">
        <v>2.5000000000000005E-3</v>
      </c>
      <c r="I138" s="45">
        <v>1.1499999999999999</v>
      </c>
      <c r="J138" s="45">
        <v>0.10725000000000001</v>
      </c>
      <c r="K138" s="45">
        <v>2.0049999999999999</v>
      </c>
      <c r="L138" s="45">
        <v>0.87</v>
      </c>
      <c r="M138" s="45">
        <v>5.3500000000000005</v>
      </c>
      <c r="N138" s="45">
        <v>1.6549999999999998</v>
      </c>
      <c r="O138" s="53"/>
      <c r="P138" s="47">
        <v>1.1000000000000001</v>
      </c>
      <c r="Q138" s="45">
        <v>0.12533333333333335</v>
      </c>
      <c r="R138" s="45">
        <v>1.6666666666666668E-3</v>
      </c>
      <c r="S138" s="45">
        <v>4.9749999999999996</v>
      </c>
      <c r="T138" s="47" t="s">
        <v>9</v>
      </c>
    </row>
    <row r="139" spans="2:20" customFormat="1" x14ac:dyDescent="0.3">
      <c r="B139" s="43">
        <v>2011</v>
      </c>
      <c r="C139" s="44">
        <v>7.3830429445719457</v>
      </c>
      <c r="D139" s="45">
        <v>5.1480000000000006</v>
      </c>
      <c r="E139" s="45">
        <v>0.41439999999999999</v>
      </c>
      <c r="F139" s="45" t="s">
        <v>9</v>
      </c>
      <c r="G139" s="45">
        <v>4.0400000000000009</v>
      </c>
      <c r="H139" s="45">
        <v>6.8000000000000019E-2</v>
      </c>
      <c r="I139" s="45">
        <v>1</v>
      </c>
      <c r="J139" s="45">
        <v>0.11559999999999999</v>
      </c>
      <c r="K139" s="45">
        <v>2.36</v>
      </c>
      <c r="L139" s="45">
        <v>0.84199999999999997</v>
      </c>
      <c r="M139" s="45">
        <v>5.0399999999999991</v>
      </c>
      <c r="N139" s="45">
        <v>2.016</v>
      </c>
      <c r="O139" s="53"/>
      <c r="P139" s="47">
        <v>0.72499999999999998</v>
      </c>
      <c r="Q139" s="45">
        <v>3.6749999999999998E-2</v>
      </c>
      <c r="R139" s="45">
        <v>4.0000000000000001E-3</v>
      </c>
      <c r="S139" s="47">
        <v>10.16</v>
      </c>
      <c r="T139" s="47" t="s">
        <v>9</v>
      </c>
    </row>
    <row r="140" spans="2:20" customFormat="1" x14ac:dyDescent="0.3">
      <c r="B140" s="43">
        <v>2012</v>
      </c>
      <c r="C140" s="44">
        <v>6.5634179329313698</v>
      </c>
      <c r="D140" s="45">
        <v>5.8639999999999999</v>
      </c>
      <c r="E140" s="45">
        <v>0.45039999999999997</v>
      </c>
      <c r="F140" s="45" t="s">
        <v>9</v>
      </c>
      <c r="G140" s="45">
        <v>4.0400000000000009</v>
      </c>
      <c r="H140" s="45" t="s">
        <v>142</v>
      </c>
      <c r="I140" s="45">
        <v>1.1000000000000001</v>
      </c>
      <c r="J140" s="45" t="s">
        <v>142</v>
      </c>
      <c r="K140" s="45">
        <v>1.7399999999999998</v>
      </c>
      <c r="L140" s="45">
        <v>0.88000000000000012</v>
      </c>
      <c r="M140" s="45">
        <v>5.2960000000000003</v>
      </c>
      <c r="N140" s="45">
        <v>2.536</v>
      </c>
      <c r="O140" s="53"/>
      <c r="P140" s="47">
        <v>0.52500000000000002</v>
      </c>
      <c r="Q140" s="45">
        <v>0.70974999999999999</v>
      </c>
      <c r="R140" s="45" t="s">
        <v>142</v>
      </c>
      <c r="S140" s="45">
        <v>9.4599999999999991</v>
      </c>
      <c r="T140" s="45" t="s">
        <v>9</v>
      </c>
    </row>
    <row r="141" spans="2:20" customFormat="1" x14ac:dyDescent="0.3">
      <c r="B141" s="43">
        <v>2013</v>
      </c>
      <c r="C141" s="44">
        <v>7.3768052307341625</v>
      </c>
      <c r="D141" s="45">
        <v>4.1449999999999996</v>
      </c>
      <c r="E141" s="45">
        <v>0.32100000000000001</v>
      </c>
      <c r="F141" s="45" t="s">
        <v>9</v>
      </c>
      <c r="G141" s="45">
        <v>3.05</v>
      </c>
      <c r="H141" s="45">
        <v>0.04</v>
      </c>
      <c r="I141" s="45">
        <v>0.75</v>
      </c>
      <c r="J141" s="45">
        <v>7.85E-2</v>
      </c>
      <c r="K141" s="45">
        <v>2.75</v>
      </c>
      <c r="L141" s="45">
        <v>0.76000000000000012</v>
      </c>
      <c r="M141" s="45">
        <v>2.9225000000000003</v>
      </c>
      <c r="N141" s="45">
        <v>1.18</v>
      </c>
      <c r="O141" s="53"/>
      <c r="P141" s="47">
        <v>1.0075000000000001</v>
      </c>
      <c r="Q141" s="45" t="s">
        <v>142</v>
      </c>
      <c r="R141" s="45">
        <v>2.2499999999999998E-3</v>
      </c>
      <c r="S141" s="45">
        <v>5.2750000000000004</v>
      </c>
      <c r="T141" s="45" t="s">
        <v>9</v>
      </c>
    </row>
    <row r="142" spans="2:20" customFormat="1" x14ac:dyDescent="0.3">
      <c r="B142" s="43">
        <v>2014</v>
      </c>
      <c r="C142" s="44">
        <v>6.9682407646914708</v>
      </c>
      <c r="D142" s="45">
        <v>3.9624999999999999</v>
      </c>
      <c r="E142" s="45">
        <v>0.248</v>
      </c>
      <c r="F142" s="45" t="s">
        <v>9</v>
      </c>
      <c r="G142" s="45">
        <v>4.05</v>
      </c>
      <c r="H142" s="45">
        <v>0.04</v>
      </c>
      <c r="I142" s="45">
        <v>1.675</v>
      </c>
      <c r="J142" s="45">
        <v>0.12924999999999998</v>
      </c>
      <c r="K142" s="45">
        <v>2.7349999999999999</v>
      </c>
      <c r="L142" s="45">
        <v>0.86499999999999999</v>
      </c>
      <c r="M142" s="45">
        <v>2.6500000000000004</v>
      </c>
      <c r="N142" s="45">
        <v>0.92249999999999999</v>
      </c>
      <c r="O142" s="53"/>
      <c r="P142" s="47">
        <v>0.96750000000000003</v>
      </c>
      <c r="Q142" s="45">
        <v>0.02</v>
      </c>
      <c r="R142" s="45">
        <v>3.4999999999999996E-3</v>
      </c>
      <c r="S142" s="45">
        <v>8.8249999999999993</v>
      </c>
      <c r="T142" s="45">
        <v>4.8125</v>
      </c>
    </row>
    <row r="143" spans="2:20" customFormat="1" x14ac:dyDescent="0.3">
      <c r="B143" s="43">
        <v>2015</v>
      </c>
      <c r="C143" s="44">
        <v>7.3298325062016652</v>
      </c>
      <c r="D143" s="45">
        <v>4.91</v>
      </c>
      <c r="E143" s="45">
        <v>0.27399999999999997</v>
      </c>
      <c r="F143" s="45" t="s">
        <v>9</v>
      </c>
      <c r="G143" s="45">
        <v>6.74</v>
      </c>
      <c r="H143" s="45">
        <v>5.4000000000000006E-2</v>
      </c>
      <c r="I143" s="45">
        <v>1.9600000000000002</v>
      </c>
      <c r="J143" s="45">
        <v>3.4000000000000002E-2</v>
      </c>
      <c r="K143" s="45">
        <v>1.7399999999999998</v>
      </c>
      <c r="L143" s="45">
        <v>0.48599999999999993</v>
      </c>
      <c r="M143" s="45">
        <v>4.46</v>
      </c>
      <c r="N143" s="45">
        <v>2</v>
      </c>
      <c r="O143" s="53"/>
      <c r="P143" s="47" t="s">
        <v>9</v>
      </c>
      <c r="Q143" s="46" t="s">
        <v>9</v>
      </c>
      <c r="R143" s="46" t="s">
        <v>9</v>
      </c>
      <c r="S143" s="47" t="s">
        <v>9</v>
      </c>
      <c r="T143" s="47" t="s">
        <v>9</v>
      </c>
    </row>
    <row r="144" spans="2:20" customFormat="1" x14ac:dyDescent="0.3">
      <c r="B144" s="43">
        <v>2016</v>
      </c>
      <c r="C144" s="44">
        <v>7.4137055016307434</v>
      </c>
      <c r="D144" s="45">
        <v>3.9166666666666665</v>
      </c>
      <c r="E144" s="45">
        <v>0.41188279808047251</v>
      </c>
      <c r="F144" s="45" t="s">
        <v>9</v>
      </c>
      <c r="G144" s="45">
        <v>1.2696444444444446</v>
      </c>
      <c r="H144" s="45">
        <v>0.15298809523809523</v>
      </c>
      <c r="I144" s="45">
        <v>0.80928191823899365</v>
      </c>
      <c r="J144" s="45">
        <v>9.0540045260121341E-2</v>
      </c>
      <c r="K144" s="45">
        <v>4.0982337441746379</v>
      </c>
      <c r="L144" s="45">
        <v>0.51449095953643686</v>
      </c>
      <c r="M144" s="45">
        <v>5.5319467056819436</v>
      </c>
      <c r="N144" s="45">
        <v>1.3619894650877911</v>
      </c>
      <c r="O144" s="53"/>
      <c r="P144" s="47" t="s">
        <v>9</v>
      </c>
      <c r="Q144" s="46" t="s">
        <v>9</v>
      </c>
      <c r="R144" s="46" t="s">
        <v>9</v>
      </c>
      <c r="S144" s="47" t="s">
        <v>9</v>
      </c>
      <c r="T144" s="47" t="s">
        <v>9</v>
      </c>
    </row>
    <row r="145" spans="2:20" customFormat="1" x14ac:dyDescent="0.3">
      <c r="B145" s="43">
        <v>2017</v>
      </c>
      <c r="C145" s="44">
        <v>7.884516968362024</v>
      </c>
      <c r="D145" s="45">
        <v>4.4649999999999999</v>
      </c>
      <c r="E145" s="45">
        <v>0.31763500914180587</v>
      </c>
      <c r="F145" s="45" t="s">
        <v>9</v>
      </c>
      <c r="G145" s="45">
        <v>1.5896730720713146</v>
      </c>
      <c r="H145" s="45">
        <v>0.12788787641527691</v>
      </c>
      <c r="I145" s="45">
        <v>0.81939926296128018</v>
      </c>
      <c r="J145" s="45">
        <v>8.9283192142658618E-2</v>
      </c>
      <c r="K145" s="45">
        <v>1.8667627926224248</v>
      </c>
      <c r="L145" s="45">
        <v>0.91856418954187158</v>
      </c>
      <c r="M145" s="45">
        <v>5.0732105604832309</v>
      </c>
      <c r="N145" s="45">
        <v>1.1699232918277698</v>
      </c>
      <c r="O145" s="53"/>
      <c r="P145" s="47">
        <v>0.75</v>
      </c>
      <c r="Q145" s="46" t="s">
        <v>9</v>
      </c>
      <c r="R145" s="46" t="s">
        <v>9</v>
      </c>
      <c r="S145" s="47" t="s">
        <v>9</v>
      </c>
      <c r="T145" s="47" t="s">
        <v>9</v>
      </c>
    </row>
    <row r="146" spans="2:20" customFormat="1" ht="14.5" thickBot="1" x14ac:dyDescent="0.35">
      <c r="B146" s="54">
        <v>2018</v>
      </c>
      <c r="C146" s="55">
        <v>6.9872694628751804</v>
      </c>
      <c r="D146" s="56">
        <v>4.8708333333333336</v>
      </c>
      <c r="E146" s="56">
        <v>0.48741666666666666</v>
      </c>
      <c r="F146" s="56" t="s">
        <v>9</v>
      </c>
      <c r="G146" s="56">
        <v>0.84351666666666658</v>
      </c>
      <c r="H146" s="56">
        <v>0.15332597292724195</v>
      </c>
      <c r="I146" s="56">
        <v>1.1150111702127659</v>
      </c>
      <c r="J146" s="56">
        <v>3.1424152223059533E-2</v>
      </c>
      <c r="K146" s="56">
        <v>2.3526631159713784</v>
      </c>
      <c r="L146" s="56">
        <v>0.64921850567465322</v>
      </c>
      <c r="M146" s="56">
        <v>6.3077018518518528</v>
      </c>
      <c r="N146" s="56">
        <v>1.6087093337523568</v>
      </c>
      <c r="O146" s="66"/>
      <c r="P146" s="58" t="s">
        <v>9</v>
      </c>
      <c r="Q146" s="57" t="s">
        <v>9</v>
      </c>
      <c r="R146" s="57" t="s">
        <v>9</v>
      </c>
      <c r="S146" s="58" t="s">
        <v>9</v>
      </c>
      <c r="T146" s="58" t="s">
        <v>9</v>
      </c>
    </row>
    <row r="147" spans="2:20" customFormat="1" x14ac:dyDescent="0.3">
      <c r="B147" s="33"/>
      <c r="C147" s="34"/>
      <c r="D147" s="35"/>
      <c r="E147" s="36"/>
      <c r="F147" s="36"/>
      <c r="G147" s="35"/>
      <c r="H147" s="35"/>
      <c r="I147" s="35"/>
      <c r="J147" s="35"/>
      <c r="K147" s="35"/>
      <c r="L147" s="35"/>
      <c r="M147" s="35"/>
      <c r="N147" s="35"/>
      <c r="O147" s="37"/>
      <c r="P147" s="39"/>
      <c r="Q147" s="38"/>
      <c r="R147" s="38"/>
      <c r="S147" s="39"/>
      <c r="T147" s="39"/>
    </row>
    <row r="148" spans="2:20" customFormat="1" ht="15.5" thickBot="1" x14ac:dyDescent="0.35">
      <c r="B148" s="40" t="s">
        <v>444</v>
      </c>
      <c r="C148" s="34"/>
      <c r="D148" s="35"/>
      <c r="E148" s="36"/>
      <c r="F148" s="36"/>
      <c r="G148" s="35"/>
      <c r="H148" s="35"/>
      <c r="I148" s="35"/>
      <c r="J148" s="35"/>
      <c r="K148" s="35"/>
      <c r="L148" s="35"/>
      <c r="M148" s="35"/>
      <c r="N148" s="35"/>
      <c r="O148" s="37"/>
      <c r="P148" s="39"/>
      <c r="Q148" s="38"/>
      <c r="R148" s="38"/>
      <c r="S148" s="39"/>
      <c r="T148" s="39"/>
    </row>
    <row r="149" spans="2:20" customFormat="1" x14ac:dyDescent="0.3">
      <c r="B149" s="41"/>
      <c r="C149" s="982" t="s">
        <v>16</v>
      </c>
      <c r="D149" s="982"/>
      <c r="E149" s="982"/>
      <c r="F149" s="982"/>
      <c r="G149" s="982"/>
      <c r="H149" s="982"/>
      <c r="I149" s="982"/>
      <c r="J149" s="982"/>
      <c r="K149" s="982"/>
      <c r="L149" s="982"/>
      <c r="M149" s="982"/>
      <c r="N149" s="982"/>
      <c r="O149" s="42"/>
      <c r="P149" s="982" t="s">
        <v>70</v>
      </c>
      <c r="Q149" s="982"/>
      <c r="R149" s="982"/>
      <c r="S149" s="982"/>
      <c r="T149" s="982"/>
    </row>
    <row r="150" spans="2:20" customFormat="1" ht="17.5" x14ac:dyDescent="0.45">
      <c r="B150" s="43"/>
      <c r="C150" s="44" t="s">
        <v>94</v>
      </c>
      <c r="D150" s="45" t="s">
        <v>95</v>
      </c>
      <c r="E150" s="46" t="s">
        <v>96</v>
      </c>
      <c r="F150" s="46" t="s">
        <v>460</v>
      </c>
      <c r="G150" s="45" t="s">
        <v>120</v>
      </c>
      <c r="H150" s="45" t="s">
        <v>121</v>
      </c>
      <c r="I150" s="45" t="s">
        <v>122</v>
      </c>
      <c r="J150" s="45" t="s">
        <v>123</v>
      </c>
      <c r="K150" s="45" t="s">
        <v>124</v>
      </c>
      <c r="L150" s="45" t="s">
        <v>125</v>
      </c>
      <c r="M150" s="45" t="s">
        <v>126</v>
      </c>
      <c r="N150" s="45" t="s">
        <v>127</v>
      </c>
      <c r="O150" s="43"/>
      <c r="P150" s="47" t="s">
        <v>25</v>
      </c>
      <c r="Q150" s="46" t="s">
        <v>128</v>
      </c>
      <c r="R150" s="46" t="s">
        <v>129</v>
      </c>
      <c r="S150" s="47" t="s">
        <v>90</v>
      </c>
      <c r="T150" s="47" t="s">
        <v>26</v>
      </c>
    </row>
    <row r="151" spans="2:20" customFormat="1" x14ac:dyDescent="0.3">
      <c r="B151" s="48"/>
      <c r="C151" s="49"/>
      <c r="D151" s="50" t="s">
        <v>114</v>
      </c>
      <c r="E151" s="51" t="s">
        <v>115</v>
      </c>
      <c r="F151" s="51" t="s">
        <v>459</v>
      </c>
      <c r="G151" s="50" t="s">
        <v>116</v>
      </c>
      <c r="H151" s="50" t="s">
        <v>116</v>
      </c>
      <c r="I151" s="50" t="s">
        <v>116</v>
      </c>
      <c r="J151" s="50" t="s">
        <v>116</v>
      </c>
      <c r="K151" s="50" t="s">
        <v>116</v>
      </c>
      <c r="L151" s="50" t="s">
        <v>116</v>
      </c>
      <c r="M151" s="50" t="s">
        <v>116</v>
      </c>
      <c r="N151" s="50" t="s">
        <v>116</v>
      </c>
      <c r="O151" s="48"/>
      <c r="P151" s="52" t="s">
        <v>117</v>
      </c>
      <c r="Q151" s="51" t="s">
        <v>116</v>
      </c>
      <c r="R151" s="51" t="s">
        <v>116</v>
      </c>
      <c r="S151" s="52" t="s">
        <v>116</v>
      </c>
      <c r="T151" s="52" t="s">
        <v>116</v>
      </c>
    </row>
    <row r="152" spans="2:20" customFormat="1" x14ac:dyDescent="0.3">
      <c r="B152" s="43">
        <v>2001</v>
      </c>
      <c r="C152" s="44">
        <v>6.8493980479308236</v>
      </c>
      <c r="D152" s="45">
        <v>4.3258333333333328</v>
      </c>
      <c r="E152" s="45">
        <v>0.13770492130861889</v>
      </c>
      <c r="F152" s="45" t="s">
        <v>9</v>
      </c>
      <c r="G152" s="45">
        <v>4.6645833333333329</v>
      </c>
      <c r="H152" s="45">
        <v>2.3107930416666669</v>
      </c>
      <c r="I152" s="45">
        <v>2.1850000000000001</v>
      </c>
      <c r="J152" s="45">
        <v>6.8333333333333329E-2</v>
      </c>
      <c r="K152" s="45">
        <v>2.3704166666666664</v>
      </c>
      <c r="L152" s="45">
        <v>0.40041666666666664</v>
      </c>
      <c r="M152" s="45">
        <v>3.51</v>
      </c>
      <c r="N152" s="45">
        <v>1.6058333333333332</v>
      </c>
      <c r="O152" s="53"/>
      <c r="P152" s="47" t="s">
        <v>9</v>
      </c>
      <c r="Q152" s="46" t="s">
        <v>131</v>
      </c>
      <c r="R152" s="46" t="s">
        <v>9</v>
      </c>
      <c r="S152" s="47" t="s">
        <v>9</v>
      </c>
      <c r="T152" s="47" t="s">
        <v>9</v>
      </c>
    </row>
    <row r="153" spans="2:20" customFormat="1" x14ac:dyDescent="0.3">
      <c r="B153" s="43">
        <v>2002</v>
      </c>
      <c r="C153" s="44">
        <v>6.7162963445296757</v>
      </c>
      <c r="D153" s="45">
        <v>4.5225</v>
      </c>
      <c r="E153" s="45">
        <v>0.17262500000000003</v>
      </c>
      <c r="F153" s="45" t="s">
        <v>9</v>
      </c>
      <c r="G153" s="45">
        <v>5.6254166666666663</v>
      </c>
      <c r="H153" s="45">
        <v>2.0095833333333335</v>
      </c>
      <c r="I153" s="45">
        <v>2.2712500000000002</v>
      </c>
      <c r="J153" s="45">
        <v>8.5000000000000006E-2</v>
      </c>
      <c r="K153" s="45">
        <v>2.2345833333333331</v>
      </c>
      <c r="L153" s="45">
        <v>0.37916666666666665</v>
      </c>
      <c r="M153" s="45">
        <v>3.3879166666666665</v>
      </c>
      <c r="N153" s="45">
        <v>1.3720833333333333</v>
      </c>
      <c r="O153" s="53"/>
      <c r="P153" s="47">
        <v>2.2000000000000002</v>
      </c>
      <c r="Q153" s="46" t="s">
        <v>130</v>
      </c>
      <c r="R153" s="46" t="s">
        <v>131</v>
      </c>
      <c r="S153" s="45">
        <v>3.18</v>
      </c>
      <c r="T153" s="47" t="s">
        <v>9</v>
      </c>
    </row>
    <row r="154" spans="2:20" customFormat="1" x14ac:dyDescent="0.3">
      <c r="B154" s="43">
        <v>2003</v>
      </c>
      <c r="C154" s="44">
        <v>6.7508953623699934</v>
      </c>
      <c r="D154" s="45">
        <v>4.0975000000000001</v>
      </c>
      <c r="E154" s="45">
        <v>0.14624999999999999</v>
      </c>
      <c r="F154" s="45" t="s">
        <v>9</v>
      </c>
      <c r="G154" s="45">
        <v>5.1375000000000002</v>
      </c>
      <c r="H154" s="45">
        <v>2.07375</v>
      </c>
      <c r="I154" s="45">
        <v>2.4037500000000001</v>
      </c>
      <c r="J154" s="45">
        <v>7.6666666666666675E-2</v>
      </c>
      <c r="K154" s="45">
        <v>1.8612500000000001</v>
      </c>
      <c r="L154" s="45">
        <v>0.3</v>
      </c>
      <c r="M154" s="45">
        <v>2.9424999999999999</v>
      </c>
      <c r="N154" s="45">
        <v>1.3625</v>
      </c>
      <c r="O154" s="53"/>
      <c r="P154" s="47">
        <v>3.01</v>
      </c>
      <c r="Q154" s="46" t="s">
        <v>131</v>
      </c>
      <c r="R154" s="46" t="s">
        <v>132</v>
      </c>
      <c r="S154" s="45">
        <v>1.4</v>
      </c>
      <c r="T154" s="47" t="s">
        <v>9</v>
      </c>
    </row>
    <row r="155" spans="2:20" customFormat="1" x14ac:dyDescent="0.3">
      <c r="B155" s="43">
        <v>2004</v>
      </c>
      <c r="C155" s="44">
        <v>7.1745671820696497</v>
      </c>
      <c r="D155" s="45">
        <v>4.0487500000000001</v>
      </c>
      <c r="E155" s="45">
        <v>0.14449999999999999</v>
      </c>
      <c r="F155" s="45" t="s">
        <v>9</v>
      </c>
      <c r="G155" s="45">
        <v>4.7937500000000002</v>
      </c>
      <c r="H155" s="45">
        <v>1.87625</v>
      </c>
      <c r="I155" s="45">
        <v>2.335</v>
      </c>
      <c r="J155" s="45">
        <v>0.1225</v>
      </c>
      <c r="K155" s="45">
        <v>2.1462500000000002</v>
      </c>
      <c r="L155" s="45">
        <v>0.22625000000000001</v>
      </c>
      <c r="M155" s="45">
        <v>2.7075</v>
      </c>
      <c r="N155" s="45">
        <v>1.2324999999999999</v>
      </c>
      <c r="O155" s="53"/>
      <c r="P155" s="47">
        <v>2.82</v>
      </c>
      <c r="Q155" s="46" t="s">
        <v>132</v>
      </c>
      <c r="R155" s="46" t="s">
        <v>133</v>
      </c>
      <c r="S155" s="45">
        <v>1.125</v>
      </c>
      <c r="T155" s="47" t="s">
        <v>9</v>
      </c>
    </row>
    <row r="156" spans="2:20" customFormat="1" x14ac:dyDescent="0.3">
      <c r="B156" s="43">
        <v>2005</v>
      </c>
      <c r="C156" s="44">
        <v>6.9371955904456337</v>
      </c>
      <c r="D156" s="45">
        <v>4.46875</v>
      </c>
      <c r="E156" s="45">
        <v>0.15337499999999998</v>
      </c>
      <c r="F156" s="45" t="s">
        <v>9</v>
      </c>
      <c r="G156" s="45">
        <v>5.7312500000000002</v>
      </c>
      <c r="H156" s="45">
        <v>2.3725000000000001</v>
      </c>
      <c r="I156" s="45">
        <v>2.3224999999999998</v>
      </c>
      <c r="J156" s="45">
        <v>7.6249999999999998E-2</v>
      </c>
      <c r="K156" s="45">
        <v>2.2887499999999998</v>
      </c>
      <c r="L156" s="45">
        <v>0.39</v>
      </c>
      <c r="M156" s="45">
        <v>3.2662499999999999</v>
      </c>
      <c r="N156" s="45">
        <v>1.4225000000000001</v>
      </c>
      <c r="O156" s="53"/>
      <c r="P156" s="47">
        <v>3</v>
      </c>
      <c r="Q156" s="46" t="s">
        <v>132</v>
      </c>
      <c r="R156" s="277">
        <v>6.7500000000000004E-2</v>
      </c>
      <c r="S156" s="45">
        <v>0.73750000000000004</v>
      </c>
      <c r="T156" s="47" t="s">
        <v>9</v>
      </c>
    </row>
    <row r="157" spans="2:20" customFormat="1" x14ac:dyDescent="0.3">
      <c r="B157" s="43">
        <v>2006</v>
      </c>
      <c r="C157" s="44">
        <v>6.8058006263600852</v>
      </c>
      <c r="D157" s="45">
        <v>3.936666666666667</v>
      </c>
      <c r="E157" s="45">
        <v>0.16350000000000001</v>
      </c>
      <c r="F157" s="45" t="s">
        <v>9</v>
      </c>
      <c r="G157" s="45">
        <v>4.53</v>
      </c>
      <c r="H157" s="45">
        <v>2.1116666666666668</v>
      </c>
      <c r="I157" s="45">
        <v>2.0883333333333334</v>
      </c>
      <c r="J157" s="45">
        <v>0.03</v>
      </c>
      <c r="K157" s="45">
        <v>1.9966666666666668</v>
      </c>
      <c r="L157" s="45">
        <v>0.33166666666666672</v>
      </c>
      <c r="M157" s="45">
        <v>2.8016666666666663</v>
      </c>
      <c r="N157" s="45">
        <v>1.23</v>
      </c>
      <c r="O157" s="53"/>
      <c r="P157" s="47">
        <v>2.4</v>
      </c>
      <c r="Q157" s="46" t="s">
        <v>145</v>
      </c>
      <c r="R157" s="46" t="s">
        <v>144</v>
      </c>
      <c r="S157" s="45">
        <v>0.6166666666666667</v>
      </c>
      <c r="T157" s="47" t="s">
        <v>9</v>
      </c>
    </row>
    <row r="158" spans="2:20" customFormat="1" x14ac:dyDescent="0.3">
      <c r="B158" s="43">
        <v>2007</v>
      </c>
      <c r="C158" s="44">
        <v>7.0907933308811124</v>
      </c>
      <c r="D158" s="45">
        <v>4.5824999999999996</v>
      </c>
      <c r="E158" s="45">
        <v>0.20617519980019983</v>
      </c>
      <c r="F158" s="45" t="s">
        <v>9</v>
      </c>
      <c r="G158" s="45">
        <v>5.7675000000000001</v>
      </c>
      <c r="H158" s="45">
        <v>1.2237499999999999</v>
      </c>
      <c r="I158" s="45">
        <v>2.2687499999999998</v>
      </c>
      <c r="J158" s="45">
        <v>0.03</v>
      </c>
      <c r="K158" s="45">
        <v>2.2425000000000002</v>
      </c>
      <c r="L158" s="45">
        <v>0.3</v>
      </c>
      <c r="M158" s="45">
        <v>3.57</v>
      </c>
      <c r="N158" s="45">
        <v>1.4550000000000001</v>
      </c>
      <c r="O158" s="53"/>
      <c r="P158" s="47">
        <v>2.7</v>
      </c>
      <c r="Q158" s="46" t="s">
        <v>145</v>
      </c>
      <c r="R158" s="46" t="s">
        <v>144</v>
      </c>
      <c r="S158" s="45">
        <v>1</v>
      </c>
      <c r="T158" s="47" t="s">
        <v>9</v>
      </c>
    </row>
    <row r="159" spans="2:20" customFormat="1" x14ac:dyDescent="0.3">
      <c r="B159" s="43">
        <v>2008</v>
      </c>
      <c r="C159" s="44">
        <v>7.1859843011304196</v>
      </c>
      <c r="D159" s="45">
        <v>4.3574999999999999</v>
      </c>
      <c r="E159" s="45">
        <v>0.18305860805860807</v>
      </c>
      <c r="F159" s="45" t="s">
        <v>9</v>
      </c>
      <c r="G159" s="45">
        <v>5.3664166666666668</v>
      </c>
      <c r="H159" s="45">
        <v>1.7815833333333333</v>
      </c>
      <c r="I159" s="45">
        <v>2.160333333333333</v>
      </c>
      <c r="J159" s="45">
        <v>3.7166666666666667E-2</v>
      </c>
      <c r="K159" s="45">
        <v>2.1024166666666666</v>
      </c>
      <c r="L159" s="45">
        <v>0.28295833333333331</v>
      </c>
      <c r="M159" s="45">
        <v>3.2445416666666667</v>
      </c>
      <c r="N159" s="45">
        <v>1.4478333333333335</v>
      </c>
      <c r="O159" s="53"/>
      <c r="P159" s="47">
        <v>2.7</v>
      </c>
      <c r="Q159" s="46" t="s">
        <v>145</v>
      </c>
      <c r="R159" s="46" t="s">
        <v>147</v>
      </c>
      <c r="S159" s="45">
        <v>0.8</v>
      </c>
      <c r="T159" s="47" t="s">
        <v>9</v>
      </c>
    </row>
    <row r="160" spans="2:20" customFormat="1" x14ac:dyDescent="0.3">
      <c r="B160" s="43">
        <v>2009</v>
      </c>
      <c r="C160" s="44">
        <v>7.0424235209929344</v>
      </c>
      <c r="D160" s="45">
        <v>4.2574999999999994</v>
      </c>
      <c r="E160" s="45">
        <v>0.17629920079920081</v>
      </c>
      <c r="F160" s="45" t="s">
        <v>9</v>
      </c>
      <c r="G160" s="45">
        <v>5.1773749999999996</v>
      </c>
      <c r="H160" s="45">
        <v>1.4700833333333332</v>
      </c>
      <c r="I160" s="45">
        <v>2.1293333333333333</v>
      </c>
      <c r="J160" s="45">
        <v>1.1770833333333333E-2</v>
      </c>
      <c r="K160" s="45">
        <v>2.0768333333333331</v>
      </c>
      <c r="L160" s="45">
        <v>0.26491666666666669</v>
      </c>
      <c r="M160" s="45">
        <v>3.0287500000000001</v>
      </c>
      <c r="N160" s="45">
        <v>1.350166666666667</v>
      </c>
      <c r="O160" s="43"/>
      <c r="P160" s="47">
        <v>2.706666666666667</v>
      </c>
      <c r="Q160" s="46" t="s">
        <v>145</v>
      </c>
      <c r="R160" s="46" t="s">
        <v>147</v>
      </c>
      <c r="S160" s="45">
        <v>0.7</v>
      </c>
      <c r="T160" s="47" t="s">
        <v>9</v>
      </c>
    </row>
    <row r="161" spans="2:20" customFormat="1" x14ac:dyDescent="0.3">
      <c r="B161" s="43">
        <v>2010</v>
      </c>
      <c r="C161" s="44">
        <v>7.0139852100170836</v>
      </c>
      <c r="D161" s="45">
        <v>3.7370833333333335</v>
      </c>
      <c r="E161" s="45">
        <v>0.15762216949716951</v>
      </c>
      <c r="F161" s="45" t="s">
        <v>9</v>
      </c>
      <c r="G161" s="45">
        <v>4.5764166666666668</v>
      </c>
      <c r="H161" s="45">
        <v>1.0958749999999999</v>
      </c>
      <c r="I161" s="45">
        <v>1.9594583333333333</v>
      </c>
      <c r="J161" s="45" t="s">
        <v>147</v>
      </c>
      <c r="K161" s="45">
        <v>1.8770833333333334</v>
      </c>
      <c r="L161" s="45">
        <v>0.24966666666666668</v>
      </c>
      <c r="M161" s="45">
        <v>2.6080000000000001</v>
      </c>
      <c r="N161" s="45">
        <v>1.1774166666666668</v>
      </c>
      <c r="O161" s="43"/>
      <c r="P161" s="47">
        <v>2.2575000000000003</v>
      </c>
      <c r="Q161" s="46" t="s">
        <v>145</v>
      </c>
      <c r="R161" s="46" t="s">
        <v>147</v>
      </c>
      <c r="S161" s="45">
        <v>0.48871447137016433</v>
      </c>
      <c r="T161" s="47" t="s">
        <v>9</v>
      </c>
    </row>
    <row r="162" spans="2:20" customFormat="1" x14ac:dyDescent="0.3">
      <c r="B162" s="43">
        <v>2011</v>
      </c>
      <c r="C162" s="44">
        <v>7.11292248457009</v>
      </c>
      <c r="D162" s="45">
        <v>3.8484600000000002</v>
      </c>
      <c r="E162" s="45">
        <v>0.15875790875790877</v>
      </c>
      <c r="F162" s="45" t="s">
        <v>9</v>
      </c>
      <c r="G162" s="45">
        <v>4.7726249999999997</v>
      </c>
      <c r="H162" s="45">
        <v>1.3379166666666666</v>
      </c>
      <c r="I162" s="45">
        <v>1.8562500000000002</v>
      </c>
      <c r="J162" s="45" t="s">
        <v>147</v>
      </c>
      <c r="K162" s="45">
        <v>1.8905416666666666</v>
      </c>
      <c r="L162" s="45">
        <v>0.23033333333333333</v>
      </c>
      <c r="M162" s="45">
        <v>3.050791666666667</v>
      </c>
      <c r="N162" s="45">
        <v>1.21675</v>
      </c>
      <c r="O162" s="43"/>
      <c r="P162" s="47">
        <v>1.81</v>
      </c>
      <c r="Q162" s="46" t="s">
        <v>145</v>
      </c>
      <c r="R162" s="46" t="s">
        <v>147</v>
      </c>
      <c r="S162" s="45">
        <v>0.82522555844101619</v>
      </c>
      <c r="T162" s="47" t="s">
        <v>9</v>
      </c>
    </row>
    <row r="163" spans="2:20" customFormat="1" x14ac:dyDescent="0.3">
      <c r="B163" s="43">
        <v>2012</v>
      </c>
      <c r="C163" s="44">
        <v>7.1098064486417343</v>
      </c>
      <c r="D163" s="45">
        <v>3.75875</v>
      </c>
      <c r="E163" s="45">
        <v>0.1535</v>
      </c>
      <c r="F163" s="45" t="s">
        <v>9</v>
      </c>
      <c r="G163" s="45">
        <v>4.6549999999999994</v>
      </c>
      <c r="H163" s="45">
        <v>1.31375</v>
      </c>
      <c r="I163" s="45">
        <v>1.88625</v>
      </c>
      <c r="J163" s="45" t="s">
        <v>147</v>
      </c>
      <c r="K163" s="45">
        <v>1.8450000000000002</v>
      </c>
      <c r="L163" s="45">
        <v>0.22749999999999998</v>
      </c>
      <c r="M163" s="45">
        <v>2.7824999999999998</v>
      </c>
      <c r="N163" s="45">
        <v>1.2337500000000001</v>
      </c>
      <c r="O163" s="43"/>
      <c r="P163" s="47">
        <v>2.2925</v>
      </c>
      <c r="Q163" s="46" t="s">
        <v>145</v>
      </c>
      <c r="R163" s="46" t="s">
        <v>147</v>
      </c>
      <c r="S163" s="45">
        <v>0.5</v>
      </c>
      <c r="T163" s="47" t="s">
        <v>9</v>
      </c>
    </row>
    <row r="164" spans="2:20" customFormat="1" x14ac:dyDescent="0.3">
      <c r="B164" s="43">
        <v>2013</v>
      </c>
      <c r="C164" s="44">
        <v>7.1745158805445541</v>
      </c>
      <c r="D164" s="45">
        <v>3.9437500000000001</v>
      </c>
      <c r="E164" s="45">
        <v>0.16475000000000001</v>
      </c>
      <c r="F164" s="45">
        <v>0.157</v>
      </c>
      <c r="G164" s="45">
        <v>5.0187499999999998</v>
      </c>
      <c r="H164" s="45">
        <v>1.06125</v>
      </c>
      <c r="I164" s="45">
        <v>1.9650000000000001</v>
      </c>
      <c r="J164" s="45" t="s">
        <v>147</v>
      </c>
      <c r="K164" s="45">
        <v>1.96875</v>
      </c>
      <c r="L164" s="45">
        <v>0.24374999999999999</v>
      </c>
      <c r="M164" s="45">
        <v>2.7337500000000001</v>
      </c>
      <c r="N164" s="45">
        <v>1.2462499999999999</v>
      </c>
      <c r="O164" s="43"/>
      <c r="P164" s="47">
        <v>2.3774999999999999</v>
      </c>
      <c r="Q164" s="46" t="s">
        <v>145</v>
      </c>
      <c r="R164" s="46" t="s">
        <v>147</v>
      </c>
      <c r="S164" s="45">
        <v>0.5</v>
      </c>
      <c r="T164" s="47" t="s">
        <v>9</v>
      </c>
    </row>
    <row r="165" spans="2:20" customFormat="1" x14ac:dyDescent="0.3">
      <c r="B165" s="43">
        <v>2014</v>
      </c>
      <c r="C165" s="44">
        <v>7.0638556216742163</v>
      </c>
      <c r="D165" s="45">
        <v>3.7337499999999997</v>
      </c>
      <c r="E165" s="45">
        <v>0.13999999999999999</v>
      </c>
      <c r="F165" s="45">
        <v>0.13012500000000002</v>
      </c>
      <c r="G165" s="45">
        <v>4.6675000000000004</v>
      </c>
      <c r="H165" s="45">
        <v>1.2137499999999999</v>
      </c>
      <c r="I165" s="45">
        <v>1.86</v>
      </c>
      <c r="J165" s="45" t="s">
        <v>147</v>
      </c>
      <c r="K165" s="45">
        <v>1.82375</v>
      </c>
      <c r="L165" s="45">
        <v>0.26625000000000004</v>
      </c>
      <c r="M165" s="45">
        <v>2.3362499999999997</v>
      </c>
      <c r="N165" s="45">
        <v>1.1225000000000001</v>
      </c>
      <c r="O165" s="43"/>
      <c r="P165" s="47">
        <v>1.92</v>
      </c>
      <c r="Q165" s="46" t="s">
        <v>145</v>
      </c>
      <c r="R165" s="46" t="s">
        <v>147</v>
      </c>
      <c r="S165" s="45">
        <v>0.5</v>
      </c>
      <c r="T165" s="47" t="s">
        <v>9</v>
      </c>
    </row>
    <row r="166" spans="2:20" customFormat="1" x14ac:dyDescent="0.3">
      <c r="B166" s="43">
        <v>2015</v>
      </c>
      <c r="C166" s="44">
        <v>7.1574106239751627</v>
      </c>
      <c r="D166" s="45">
        <v>3.5649999999999999</v>
      </c>
      <c r="E166" s="45">
        <v>0.14883333333333335</v>
      </c>
      <c r="F166" s="45">
        <v>0.1305</v>
      </c>
      <c r="G166" s="45">
        <v>4.376666666666666</v>
      </c>
      <c r="H166" s="45">
        <v>1.0599999999999998</v>
      </c>
      <c r="I166" s="45">
        <v>1.8666666666666665</v>
      </c>
      <c r="J166" s="45" t="s">
        <v>147</v>
      </c>
      <c r="K166" s="45">
        <v>1.7883333333333333</v>
      </c>
      <c r="L166" s="45">
        <v>0.26666666666666666</v>
      </c>
      <c r="M166" s="45">
        <v>2.1166666666666667</v>
      </c>
      <c r="N166" s="45">
        <v>1.0533333333333332</v>
      </c>
      <c r="O166" s="43"/>
      <c r="P166" s="47">
        <v>2.2399999999999998</v>
      </c>
      <c r="Q166" s="46" t="s">
        <v>145</v>
      </c>
      <c r="R166" s="46" t="s">
        <v>147</v>
      </c>
      <c r="S166" s="45">
        <v>0.55000000000000004</v>
      </c>
      <c r="T166" s="47" t="s">
        <v>9</v>
      </c>
    </row>
    <row r="167" spans="2:20" customFormat="1" x14ac:dyDescent="0.3">
      <c r="B167" s="43">
        <v>2016</v>
      </c>
      <c r="C167" s="44">
        <v>7.1122703070082061</v>
      </c>
      <c r="D167" s="45">
        <v>3.73</v>
      </c>
      <c r="E167" s="45">
        <v>0.14124999999999999</v>
      </c>
      <c r="F167" s="45">
        <v>0.128749757722498</v>
      </c>
      <c r="G167" s="45">
        <v>5.3674999999999997</v>
      </c>
      <c r="H167" s="45">
        <v>1.3900000000000001</v>
      </c>
      <c r="I167" s="45">
        <v>1.7775000000000001</v>
      </c>
      <c r="J167" s="45" t="s">
        <v>147</v>
      </c>
      <c r="K167" s="45">
        <v>1.885</v>
      </c>
      <c r="L167" s="45">
        <v>0.26500000000000001</v>
      </c>
      <c r="M167" s="45">
        <v>2.3850000000000002</v>
      </c>
      <c r="N167" s="45">
        <v>1.2</v>
      </c>
      <c r="O167" s="43"/>
      <c r="P167" s="47">
        <v>4.75</v>
      </c>
      <c r="Q167" s="46" t="s">
        <v>145</v>
      </c>
      <c r="R167" s="46" t="s">
        <v>147</v>
      </c>
      <c r="S167" s="45">
        <v>0.6</v>
      </c>
      <c r="T167" s="47" t="s">
        <v>9</v>
      </c>
    </row>
    <row r="168" spans="2:20" customFormat="1" x14ac:dyDescent="0.3">
      <c r="B168" s="43">
        <v>2017</v>
      </c>
      <c r="C168" s="44">
        <v>7.0225536838394724</v>
      </c>
      <c r="D168" s="45">
        <v>3.8925000000000001</v>
      </c>
      <c r="E168" s="45">
        <v>0.16462499999999999</v>
      </c>
      <c r="F168" s="45">
        <v>0.14410549118154917</v>
      </c>
      <c r="G168" s="45">
        <v>5.3325000000000005</v>
      </c>
      <c r="H168" s="45">
        <v>0.96624999999999994</v>
      </c>
      <c r="I168" s="45">
        <v>1.8387499999999999</v>
      </c>
      <c r="J168" s="45" t="s">
        <v>147</v>
      </c>
      <c r="K168" s="45">
        <v>1.9562499999999998</v>
      </c>
      <c r="L168" s="45">
        <v>0.25750000000000001</v>
      </c>
      <c r="M168" s="45">
        <v>2.8224999999999998</v>
      </c>
      <c r="N168" s="45">
        <v>1.3075000000000001</v>
      </c>
      <c r="O168" s="43"/>
      <c r="P168" s="47">
        <v>3.3450000000000002</v>
      </c>
      <c r="Q168" s="46" t="s">
        <v>145</v>
      </c>
      <c r="R168" s="46" t="s">
        <v>147</v>
      </c>
      <c r="S168" s="45">
        <v>0.55000000000000004</v>
      </c>
      <c r="T168" s="47" t="s">
        <v>9</v>
      </c>
    </row>
    <row r="169" spans="2:20" customFormat="1" ht="14.5" thickBot="1" x14ac:dyDescent="0.35">
      <c r="B169" s="54">
        <v>2018</v>
      </c>
      <c r="C169" s="55">
        <v>6.9531913833079066</v>
      </c>
      <c r="D169" s="56">
        <v>3.59375</v>
      </c>
      <c r="E169" s="56">
        <v>0.16187499999999999</v>
      </c>
      <c r="F169" s="56">
        <v>0.143125</v>
      </c>
      <c r="G169" s="56">
        <v>4.5362499999999999</v>
      </c>
      <c r="H169" s="56">
        <v>0.74124999999999996</v>
      </c>
      <c r="I169" s="56">
        <v>1.8674999999999999</v>
      </c>
      <c r="J169" s="56" t="s">
        <v>147</v>
      </c>
      <c r="K169" s="56">
        <v>1.82375</v>
      </c>
      <c r="L169" s="56">
        <v>0.26124999999999998</v>
      </c>
      <c r="M169" s="56">
        <v>2.7462499999999999</v>
      </c>
      <c r="N169" s="56">
        <v>1.15625</v>
      </c>
      <c r="O169" s="54"/>
      <c r="P169" s="58">
        <v>2.5775000000000001</v>
      </c>
      <c r="Q169" s="57" t="s">
        <v>145</v>
      </c>
      <c r="R169" s="57" t="s">
        <v>147</v>
      </c>
      <c r="S169" s="56">
        <v>2.4</v>
      </c>
      <c r="T169" s="58" t="s">
        <v>9</v>
      </c>
    </row>
    <row r="170" spans="2:20" customFormat="1" x14ac:dyDescent="0.3">
      <c r="B170" s="33"/>
      <c r="C170" s="34"/>
      <c r="D170" s="35"/>
      <c r="E170" s="36"/>
      <c r="F170" s="36"/>
      <c r="G170" s="35"/>
      <c r="H170" s="35"/>
      <c r="I170" s="35"/>
      <c r="J170" s="35"/>
      <c r="K170" s="35"/>
      <c r="L170" s="35"/>
      <c r="M170" s="35"/>
      <c r="N170" s="35"/>
      <c r="O170" s="37"/>
      <c r="P170" s="39"/>
      <c r="Q170" s="38"/>
      <c r="R170" s="38"/>
      <c r="S170" s="39"/>
      <c r="T170" s="39"/>
    </row>
    <row r="171" spans="2:20" customFormat="1" ht="15.5" thickBot="1" x14ac:dyDescent="0.35">
      <c r="B171" s="40" t="s">
        <v>445</v>
      </c>
      <c r="C171" s="34"/>
      <c r="D171" s="35"/>
      <c r="E171" s="36"/>
      <c r="F171" s="36"/>
      <c r="G171" s="35"/>
      <c r="H171" s="35"/>
      <c r="I171" s="35"/>
      <c r="J171" s="35"/>
      <c r="K171" s="35"/>
      <c r="L171" s="35"/>
      <c r="M171" s="35"/>
      <c r="N171" s="35"/>
      <c r="O171" s="37"/>
      <c r="P171" s="39"/>
      <c r="Q171" s="38"/>
      <c r="R171" s="38"/>
      <c r="S171" s="39"/>
      <c r="T171" s="39"/>
    </row>
    <row r="172" spans="2:20" customFormat="1" x14ac:dyDescent="0.3">
      <c r="B172" s="41"/>
      <c r="C172" s="982" t="s">
        <v>16</v>
      </c>
      <c r="D172" s="982"/>
      <c r="E172" s="982"/>
      <c r="F172" s="982"/>
      <c r="G172" s="982"/>
      <c r="H172" s="982"/>
      <c r="I172" s="982"/>
      <c r="J172" s="982"/>
      <c r="K172" s="982"/>
      <c r="L172" s="982"/>
      <c r="M172" s="982"/>
      <c r="N172" s="982"/>
      <c r="O172" s="42"/>
      <c r="P172" s="982" t="s">
        <v>70</v>
      </c>
      <c r="Q172" s="982"/>
      <c r="R172" s="982"/>
      <c r="S172" s="982"/>
      <c r="T172" s="982"/>
    </row>
    <row r="173" spans="2:20" customFormat="1" ht="17.5" x14ac:dyDescent="0.45">
      <c r="B173" s="43"/>
      <c r="C173" s="44" t="s">
        <v>94</v>
      </c>
      <c r="D173" s="45" t="s">
        <v>95</v>
      </c>
      <c r="E173" s="46" t="s">
        <v>96</v>
      </c>
      <c r="F173" s="46" t="s">
        <v>460</v>
      </c>
      <c r="G173" s="45" t="s">
        <v>120</v>
      </c>
      <c r="H173" s="45" t="s">
        <v>121</v>
      </c>
      <c r="I173" s="45" t="s">
        <v>122</v>
      </c>
      <c r="J173" s="45" t="s">
        <v>123</v>
      </c>
      <c r="K173" s="45" t="s">
        <v>124</v>
      </c>
      <c r="L173" s="45" t="s">
        <v>125</v>
      </c>
      <c r="M173" s="45" t="s">
        <v>126</v>
      </c>
      <c r="N173" s="45" t="s">
        <v>127</v>
      </c>
      <c r="O173" s="43"/>
      <c r="P173" s="47" t="s">
        <v>25</v>
      </c>
      <c r="Q173" s="46" t="s">
        <v>128</v>
      </c>
      <c r="R173" s="46" t="s">
        <v>129</v>
      </c>
      <c r="S173" s="47" t="s">
        <v>90</v>
      </c>
      <c r="T173" s="47" t="s">
        <v>26</v>
      </c>
    </row>
    <row r="174" spans="2:20" customFormat="1" x14ac:dyDescent="0.3">
      <c r="B174" s="48"/>
      <c r="C174" s="49"/>
      <c r="D174" s="50" t="s">
        <v>114</v>
      </c>
      <c r="E174" s="51" t="s">
        <v>115</v>
      </c>
      <c r="F174" s="51" t="s">
        <v>459</v>
      </c>
      <c r="G174" s="50" t="s">
        <v>116</v>
      </c>
      <c r="H174" s="50" t="s">
        <v>116</v>
      </c>
      <c r="I174" s="50" t="s">
        <v>116</v>
      </c>
      <c r="J174" s="50" t="s">
        <v>116</v>
      </c>
      <c r="K174" s="50" t="s">
        <v>116</v>
      </c>
      <c r="L174" s="50" t="s">
        <v>116</v>
      </c>
      <c r="M174" s="50" t="s">
        <v>116</v>
      </c>
      <c r="N174" s="50" t="s">
        <v>116</v>
      </c>
      <c r="O174" s="48"/>
      <c r="P174" s="52" t="s">
        <v>117</v>
      </c>
      <c r="Q174" s="51" t="s">
        <v>116</v>
      </c>
      <c r="R174" s="51" t="s">
        <v>116</v>
      </c>
      <c r="S174" s="52" t="s">
        <v>116</v>
      </c>
      <c r="T174" s="52" t="s">
        <v>116</v>
      </c>
    </row>
    <row r="175" spans="2:20" customFormat="1" x14ac:dyDescent="0.3">
      <c r="B175" s="43">
        <v>2001</v>
      </c>
      <c r="C175" s="44">
        <v>6.9808265679591486</v>
      </c>
      <c r="D175" s="277">
        <v>9.4250000000000007</v>
      </c>
      <c r="E175" s="45">
        <v>0.17350000000000002</v>
      </c>
      <c r="F175" s="45" t="s">
        <v>9</v>
      </c>
      <c r="G175" s="45">
        <v>4.0724999999999998</v>
      </c>
      <c r="H175" s="45">
        <v>0.10800000000000001</v>
      </c>
      <c r="I175" s="47">
        <v>19.725000000000001</v>
      </c>
      <c r="J175" s="45">
        <v>0.15</v>
      </c>
      <c r="K175" s="47">
        <v>12.225</v>
      </c>
      <c r="L175" s="45">
        <v>1.75</v>
      </c>
      <c r="M175" s="45">
        <v>1.23</v>
      </c>
      <c r="N175" s="45">
        <v>1.6</v>
      </c>
      <c r="O175" s="53"/>
      <c r="P175" s="47" t="s">
        <v>9</v>
      </c>
      <c r="Q175" s="46" t="s">
        <v>134</v>
      </c>
      <c r="R175" s="46" t="s">
        <v>9</v>
      </c>
      <c r="S175" s="45" t="s">
        <v>9</v>
      </c>
      <c r="T175" s="45">
        <v>5.3</v>
      </c>
    </row>
    <row r="176" spans="2:20" customFormat="1" x14ac:dyDescent="0.3">
      <c r="B176" s="43">
        <v>2002</v>
      </c>
      <c r="C176" s="44">
        <v>7.0671696412252558</v>
      </c>
      <c r="D176" s="296">
        <v>10.1</v>
      </c>
      <c r="E176" s="45">
        <v>0.175875</v>
      </c>
      <c r="F176" s="45" t="s">
        <v>9</v>
      </c>
      <c r="G176" s="45">
        <v>3.92625</v>
      </c>
      <c r="H176" s="45">
        <v>0.30199999999999999</v>
      </c>
      <c r="I176" s="47">
        <v>21.9</v>
      </c>
      <c r="J176" s="45">
        <v>0.12</v>
      </c>
      <c r="K176" s="47">
        <v>12.9625</v>
      </c>
      <c r="L176" s="45">
        <v>1.80375</v>
      </c>
      <c r="M176" s="45">
        <v>1.2112499999999999</v>
      </c>
      <c r="N176" s="45">
        <v>1.7549999999999999</v>
      </c>
      <c r="O176" s="53"/>
      <c r="P176" s="47">
        <v>1.55</v>
      </c>
      <c r="Q176" s="46" t="s">
        <v>134</v>
      </c>
      <c r="R176" s="46" t="s">
        <v>134</v>
      </c>
      <c r="S176" s="45">
        <v>2.4750000000000001</v>
      </c>
      <c r="T176" s="45">
        <v>5.7125000000000004</v>
      </c>
    </row>
    <row r="177" spans="2:20" customFormat="1" x14ac:dyDescent="0.3">
      <c r="B177" s="43">
        <v>2003</v>
      </c>
      <c r="C177" s="44">
        <v>6.9836167778399103</v>
      </c>
      <c r="D177" s="296">
        <v>10.85</v>
      </c>
      <c r="E177" s="45">
        <v>0.17025000000000001</v>
      </c>
      <c r="F177" s="45" t="s">
        <v>9</v>
      </c>
      <c r="G177" s="45">
        <v>3.9562499999999998</v>
      </c>
      <c r="H177" s="45">
        <v>0.14050000000000001</v>
      </c>
      <c r="I177" s="47">
        <v>22.3125</v>
      </c>
      <c r="J177" s="45">
        <v>0.19</v>
      </c>
      <c r="K177" s="47">
        <v>13.4375</v>
      </c>
      <c r="L177" s="45">
        <v>1.7825</v>
      </c>
      <c r="M177" s="45">
        <v>1.0925</v>
      </c>
      <c r="N177" s="45">
        <v>1.6850000000000001</v>
      </c>
      <c r="O177" s="53"/>
      <c r="P177" s="47">
        <v>1.5249999999999999</v>
      </c>
      <c r="Q177" s="46" t="s">
        <v>134</v>
      </c>
      <c r="R177" s="46" t="s">
        <v>134</v>
      </c>
      <c r="S177" s="45">
        <v>2.6375000000000002</v>
      </c>
      <c r="T177" s="45">
        <v>5.6124999999999998</v>
      </c>
    </row>
    <row r="178" spans="2:20" customFormat="1" x14ac:dyDescent="0.3">
      <c r="B178" s="43">
        <v>2004</v>
      </c>
      <c r="C178" s="44">
        <v>7.0985339165395587</v>
      </c>
      <c r="D178" s="296">
        <v>10.675000000000001</v>
      </c>
      <c r="E178" s="45">
        <v>0.16474999999999998</v>
      </c>
      <c r="F178" s="45" t="s">
        <v>9</v>
      </c>
      <c r="G178" s="45">
        <v>3.9637500000000001</v>
      </c>
      <c r="H178" s="45">
        <v>0.2135</v>
      </c>
      <c r="I178" s="47">
        <v>22.962499999999999</v>
      </c>
      <c r="J178" s="45">
        <v>9.2499999999999999E-2</v>
      </c>
      <c r="K178" s="47">
        <v>13.95</v>
      </c>
      <c r="L178" s="45">
        <v>1.84375</v>
      </c>
      <c r="M178" s="45">
        <v>1.05125</v>
      </c>
      <c r="N178" s="45">
        <v>1.6850000000000001</v>
      </c>
      <c r="O178" s="53"/>
      <c r="P178" s="47">
        <v>2.5</v>
      </c>
      <c r="Q178" s="46" t="s">
        <v>134</v>
      </c>
      <c r="R178" s="46" t="s">
        <v>134</v>
      </c>
      <c r="S178" s="45">
        <v>3.3250000000000002</v>
      </c>
      <c r="T178" s="45">
        <v>4.7750000000000004</v>
      </c>
    </row>
    <row r="179" spans="2:20" customFormat="1" x14ac:dyDescent="0.3">
      <c r="B179" s="43">
        <v>2005</v>
      </c>
      <c r="C179" s="44">
        <v>7.0912945833974668</v>
      </c>
      <c r="D179" s="296">
        <v>10.675000000000001</v>
      </c>
      <c r="E179" s="45">
        <v>0.156</v>
      </c>
      <c r="F179" s="45" t="s">
        <v>9</v>
      </c>
      <c r="G179" s="45">
        <v>4.3062500000000004</v>
      </c>
      <c r="H179" s="45">
        <v>0.13966666666666669</v>
      </c>
      <c r="I179" s="47">
        <v>23.05</v>
      </c>
      <c r="J179" s="45">
        <v>3.5000000000000003E-2</v>
      </c>
      <c r="K179" s="47">
        <v>14.175000000000001</v>
      </c>
      <c r="L179" s="45">
        <v>1.90625</v>
      </c>
      <c r="M179" s="45">
        <v>1.4737499999999999</v>
      </c>
      <c r="N179" s="45">
        <v>1.8174999999999999</v>
      </c>
      <c r="O179" s="53"/>
      <c r="P179" s="47">
        <v>2.1749999999999998</v>
      </c>
      <c r="Q179" s="46">
        <v>3.0000000000000001E-3</v>
      </c>
      <c r="R179" s="46" t="s">
        <v>134</v>
      </c>
      <c r="S179" s="45">
        <v>2.5874999999999999</v>
      </c>
      <c r="T179" s="45">
        <v>5.0250000000000004</v>
      </c>
    </row>
    <row r="180" spans="2:20" customFormat="1" x14ac:dyDescent="0.3">
      <c r="B180" s="43">
        <v>2006</v>
      </c>
      <c r="C180" s="44">
        <v>7.0061444920770555</v>
      </c>
      <c r="D180" s="296">
        <v>10.28125</v>
      </c>
      <c r="E180" s="45">
        <v>0.16155</v>
      </c>
      <c r="F180" s="45" t="s">
        <v>9</v>
      </c>
      <c r="G180" s="45">
        <v>4.4413750000000007</v>
      </c>
      <c r="H180" s="45">
        <v>0.1346</v>
      </c>
      <c r="I180" s="47">
        <v>21.61</v>
      </c>
      <c r="J180" s="45">
        <v>0.105</v>
      </c>
      <c r="K180" s="47">
        <v>13.76375</v>
      </c>
      <c r="L180" s="45">
        <v>1.8256250000000001</v>
      </c>
      <c r="M180" s="45">
        <v>1.4904999999999999</v>
      </c>
      <c r="N180" s="45">
        <v>1.7657499999999999</v>
      </c>
      <c r="O180" s="53"/>
      <c r="P180" s="47">
        <v>2.5</v>
      </c>
      <c r="Q180" s="46" t="s">
        <v>146</v>
      </c>
      <c r="R180" s="46">
        <v>3.0000000000000001E-3</v>
      </c>
      <c r="S180" s="45">
        <v>2.7225000000000001</v>
      </c>
      <c r="T180" s="45">
        <v>4.835</v>
      </c>
    </row>
    <row r="181" spans="2:20" customFormat="1" x14ac:dyDescent="0.3">
      <c r="B181" s="43">
        <v>2007</v>
      </c>
      <c r="C181" s="44">
        <v>7.0228600861901587</v>
      </c>
      <c r="D181" s="296">
        <v>10.762500000000001</v>
      </c>
      <c r="E181" s="45">
        <v>0.175625</v>
      </c>
      <c r="F181" s="45" t="s">
        <v>9</v>
      </c>
      <c r="G181" s="45">
        <v>4.4887499999999996</v>
      </c>
      <c r="H181" s="45">
        <v>0.10300000000000001</v>
      </c>
      <c r="I181" s="47">
        <v>22.487499999999997</v>
      </c>
      <c r="J181" s="45">
        <v>2.1249999999999998E-2</v>
      </c>
      <c r="K181" s="47">
        <v>14.274999999999999</v>
      </c>
      <c r="L181" s="45">
        <v>1.9387500000000002</v>
      </c>
      <c r="M181" s="45">
        <v>1.5174999999999998</v>
      </c>
      <c r="N181" s="45">
        <v>1.6212499999999999</v>
      </c>
      <c r="O181" s="53"/>
      <c r="P181" s="47">
        <v>2.4500000000000002</v>
      </c>
      <c r="Q181" s="46" t="s">
        <v>146</v>
      </c>
      <c r="R181" s="46" t="s">
        <v>146</v>
      </c>
      <c r="S181" s="45">
        <v>2.625</v>
      </c>
      <c r="T181" s="45">
        <v>5</v>
      </c>
    </row>
    <row r="182" spans="2:20" customFormat="1" x14ac:dyDescent="0.3">
      <c r="B182" s="43">
        <v>2008</v>
      </c>
      <c r="C182" s="44">
        <v>7.0548563043499515</v>
      </c>
      <c r="D182" s="296">
        <v>10.74</v>
      </c>
      <c r="E182" s="45">
        <v>0.1746103896103896</v>
      </c>
      <c r="F182" s="45" t="s">
        <v>9</v>
      </c>
      <c r="G182" s="45">
        <v>4.2424999999999997</v>
      </c>
      <c r="H182" s="45">
        <v>0.1381375</v>
      </c>
      <c r="I182" s="47">
        <v>22.84</v>
      </c>
      <c r="J182" s="45">
        <v>3.2500000000000001E-2</v>
      </c>
      <c r="K182" s="47">
        <v>14.274999999999999</v>
      </c>
      <c r="L182" s="45">
        <v>1.8688750000000001</v>
      </c>
      <c r="M182" s="45">
        <v>1.3708750000000001</v>
      </c>
      <c r="N182" s="45">
        <v>1.6535</v>
      </c>
      <c r="O182" s="53"/>
      <c r="P182" s="47">
        <v>3</v>
      </c>
      <c r="Q182" s="46" t="s">
        <v>146</v>
      </c>
      <c r="R182" s="46" t="s">
        <v>146</v>
      </c>
      <c r="S182" s="45">
        <v>2.5362499999999999</v>
      </c>
      <c r="T182" s="45" t="s">
        <v>9</v>
      </c>
    </row>
    <row r="183" spans="2:20" customFormat="1" x14ac:dyDescent="0.3">
      <c r="B183" s="43">
        <v>2009</v>
      </c>
      <c r="C183" s="44">
        <v>7.0247030932113432</v>
      </c>
      <c r="D183" s="296">
        <v>10.091249999999999</v>
      </c>
      <c r="E183" s="45">
        <v>0.17083749999999998</v>
      </c>
      <c r="F183" s="45" t="s">
        <v>9</v>
      </c>
      <c r="G183" s="45">
        <v>4.1356250000000001</v>
      </c>
      <c r="H183" s="45">
        <v>0.10495</v>
      </c>
      <c r="I183" s="47">
        <v>21.975000000000001</v>
      </c>
      <c r="J183" s="45">
        <v>3.125E-2</v>
      </c>
      <c r="K183" s="47">
        <v>13.74625</v>
      </c>
      <c r="L183" s="45">
        <v>1.7922500000000001</v>
      </c>
      <c r="M183" s="45">
        <v>1.5193749999999999</v>
      </c>
      <c r="N183" s="45">
        <v>1.8064999999999998</v>
      </c>
      <c r="O183" s="53"/>
      <c r="P183" s="47">
        <v>2.65</v>
      </c>
      <c r="Q183" s="46" t="s">
        <v>146</v>
      </c>
      <c r="R183" s="46" t="s">
        <v>146</v>
      </c>
      <c r="S183" s="45">
        <v>2.9362499999999998</v>
      </c>
      <c r="T183" s="45" t="s">
        <v>9</v>
      </c>
    </row>
    <row r="184" spans="2:20" customFormat="1" x14ac:dyDescent="0.3">
      <c r="B184" s="43">
        <v>2010</v>
      </c>
      <c r="C184" s="44">
        <v>7.0262708791415047</v>
      </c>
      <c r="D184" s="296">
        <v>10.074999999999999</v>
      </c>
      <c r="E184" s="45">
        <v>0.14419999999999999</v>
      </c>
      <c r="F184" s="45" t="s">
        <v>9</v>
      </c>
      <c r="G184" s="45">
        <v>4.0024999999999995</v>
      </c>
      <c r="H184" s="45">
        <v>0.16337499999999999</v>
      </c>
      <c r="I184" s="47">
        <v>21.925000000000004</v>
      </c>
      <c r="J184" s="45">
        <v>3.875E-2</v>
      </c>
      <c r="K184" s="47">
        <v>13.487500000000001</v>
      </c>
      <c r="L184" s="45">
        <v>1.7650000000000001</v>
      </c>
      <c r="M184" s="45">
        <v>1.6675</v>
      </c>
      <c r="N184" s="45">
        <v>1.8774999999999999</v>
      </c>
      <c r="O184" s="53"/>
      <c r="P184" s="47">
        <v>2.9249999999999998</v>
      </c>
      <c r="Q184" s="46" t="s">
        <v>146</v>
      </c>
      <c r="R184" s="46" t="s">
        <v>146</v>
      </c>
      <c r="S184" s="45">
        <v>2.8499999999999996</v>
      </c>
      <c r="T184" s="45">
        <v>5.4874999999999998</v>
      </c>
    </row>
    <row r="185" spans="2:20" customFormat="1" x14ac:dyDescent="0.3">
      <c r="B185" s="43">
        <v>2011</v>
      </c>
      <c r="C185" s="44">
        <v>6.9692212886283569</v>
      </c>
      <c r="D185" s="296">
        <v>10.862500000000001</v>
      </c>
      <c r="E185" s="45">
        <v>0.168125</v>
      </c>
      <c r="F185" s="45" t="s">
        <v>9</v>
      </c>
      <c r="G185" s="45">
        <v>4.0749999999999993</v>
      </c>
      <c r="H185" s="45">
        <v>0.20912500000000001</v>
      </c>
      <c r="I185" s="47">
        <v>23.575000000000003</v>
      </c>
      <c r="J185" s="45">
        <v>3.6250000000000004E-2</v>
      </c>
      <c r="K185" s="47">
        <v>14.324999999999999</v>
      </c>
      <c r="L185" s="45">
        <v>1.8949999999999998</v>
      </c>
      <c r="M185" s="45">
        <v>1.8512500000000001</v>
      </c>
      <c r="N185" s="45">
        <v>2.0649999999999999</v>
      </c>
      <c r="O185" s="53"/>
      <c r="P185" s="47">
        <v>3.1750000000000003</v>
      </c>
      <c r="Q185" s="46" t="s">
        <v>146</v>
      </c>
      <c r="R185" s="46" t="s">
        <v>146</v>
      </c>
      <c r="S185" s="45">
        <v>2.4375</v>
      </c>
      <c r="T185" s="45">
        <v>5.0374999999999996</v>
      </c>
    </row>
    <row r="186" spans="2:20" customFormat="1" x14ac:dyDescent="0.3">
      <c r="B186" s="43">
        <v>2012</v>
      </c>
      <c r="C186" s="44">
        <v>6.9955155594885099</v>
      </c>
      <c r="D186" s="296">
        <v>11.012500000000001</v>
      </c>
      <c r="E186" s="45">
        <v>0.17774999999999999</v>
      </c>
      <c r="F186" s="45" t="s">
        <v>9</v>
      </c>
      <c r="G186" s="45">
        <v>4.0187500000000007</v>
      </c>
      <c r="H186" s="45">
        <v>0.15112499999999998</v>
      </c>
      <c r="I186" s="47">
        <v>24.298749999999998</v>
      </c>
      <c r="J186" s="45">
        <v>3.875E-2</v>
      </c>
      <c r="K186" s="47">
        <v>14.733750000000001</v>
      </c>
      <c r="L186" s="45">
        <v>1.9224999999999999</v>
      </c>
      <c r="M186" s="45">
        <v>1.88</v>
      </c>
      <c r="N186" s="45">
        <v>2.0350000000000001</v>
      </c>
      <c r="O186" s="53"/>
      <c r="P186" s="47">
        <v>2.6749999999999998</v>
      </c>
      <c r="Q186" s="46" t="s">
        <v>146</v>
      </c>
      <c r="R186" s="46">
        <v>4.0000000000000001E-3</v>
      </c>
      <c r="S186" s="45">
        <v>2.2000000000000002</v>
      </c>
      <c r="T186" s="45">
        <v>4.6749999999999998</v>
      </c>
    </row>
    <row r="187" spans="2:20" customFormat="1" x14ac:dyDescent="0.3">
      <c r="B187" s="43">
        <v>2013</v>
      </c>
      <c r="C187" s="44">
        <v>7.0065411661043804</v>
      </c>
      <c r="D187" s="277">
        <v>9.8874999999999993</v>
      </c>
      <c r="E187" s="45">
        <v>0.16512499999999999</v>
      </c>
      <c r="F187" s="45">
        <v>0.14899999999999999</v>
      </c>
      <c r="G187" s="45">
        <v>4.1462500000000002</v>
      </c>
      <c r="H187" s="45">
        <v>0.13150000000000001</v>
      </c>
      <c r="I187" s="47">
        <v>21.537500000000001</v>
      </c>
      <c r="J187" s="45">
        <v>3.2500000000000001E-2</v>
      </c>
      <c r="K187" s="47">
        <v>13.225000000000001</v>
      </c>
      <c r="L187" s="45">
        <v>1.7787500000000001</v>
      </c>
      <c r="M187" s="45">
        <v>1.7574999999999998</v>
      </c>
      <c r="N187" s="45">
        <v>1.8924999999999998</v>
      </c>
      <c r="O187" s="53"/>
      <c r="P187" s="47">
        <v>2.5249999999999999</v>
      </c>
      <c r="Q187" s="46" t="s">
        <v>146</v>
      </c>
      <c r="R187" s="46" t="s">
        <v>146</v>
      </c>
      <c r="S187" s="45">
        <v>2.4624999999999999</v>
      </c>
      <c r="T187" s="45">
        <v>4.9874999999999998</v>
      </c>
    </row>
    <row r="188" spans="2:20" customFormat="1" x14ac:dyDescent="0.3">
      <c r="B188" s="43">
        <v>2014</v>
      </c>
      <c r="C188" s="44">
        <v>7.0576811590789799</v>
      </c>
      <c r="D188" s="296">
        <v>10.54125</v>
      </c>
      <c r="E188" s="45">
        <v>0.16012499999999999</v>
      </c>
      <c r="F188" s="45">
        <v>0.14424999999999999</v>
      </c>
      <c r="G188" s="45">
        <v>3.9925000000000002</v>
      </c>
      <c r="H188" s="45">
        <v>0.14249999999999999</v>
      </c>
      <c r="I188" s="47">
        <v>21.653750000000002</v>
      </c>
      <c r="J188" s="45">
        <v>3.7499999999999999E-2</v>
      </c>
      <c r="K188" s="47">
        <v>12.759999999999998</v>
      </c>
      <c r="L188" s="45">
        <v>1.69875</v>
      </c>
      <c r="M188" s="45">
        <v>1.6425000000000001</v>
      </c>
      <c r="N188" s="45">
        <v>1.8287499999999999</v>
      </c>
      <c r="O188" s="53"/>
      <c r="P188" s="47">
        <v>3.0750000000000002</v>
      </c>
      <c r="Q188" s="46" t="s">
        <v>146</v>
      </c>
      <c r="R188" s="46" t="s">
        <v>146</v>
      </c>
      <c r="S188" s="45">
        <v>2.1374999999999997</v>
      </c>
      <c r="T188" s="45">
        <v>4.8125</v>
      </c>
    </row>
    <row r="189" spans="2:20" customFormat="1" x14ac:dyDescent="0.3">
      <c r="B189" s="43">
        <v>2015</v>
      </c>
      <c r="C189" s="44">
        <v>6.9086126454949808</v>
      </c>
      <c r="D189" s="296">
        <v>10.303750000000001</v>
      </c>
      <c r="E189" s="45">
        <v>0.16262500000000002</v>
      </c>
      <c r="F189" s="45">
        <v>0.14750000000000002</v>
      </c>
      <c r="G189" s="45">
        <v>4.6187500000000004</v>
      </c>
      <c r="H189" s="45" t="s">
        <v>407</v>
      </c>
      <c r="I189" s="47">
        <v>23.978750000000002</v>
      </c>
      <c r="J189" s="45" t="s">
        <v>376</v>
      </c>
      <c r="K189" s="47">
        <v>14.25</v>
      </c>
      <c r="L189" s="45">
        <v>1.78</v>
      </c>
      <c r="M189" s="45">
        <v>1.75125</v>
      </c>
      <c r="N189" s="45">
        <v>1.9</v>
      </c>
      <c r="O189" s="53"/>
      <c r="P189" s="47">
        <v>3.45</v>
      </c>
      <c r="Q189" s="46" t="s">
        <v>146</v>
      </c>
      <c r="R189" s="46" t="s">
        <v>147</v>
      </c>
      <c r="S189" s="45">
        <v>2.2000000000000002</v>
      </c>
      <c r="T189" s="45" t="s">
        <v>9</v>
      </c>
    </row>
    <row r="190" spans="2:20" customFormat="1" x14ac:dyDescent="0.3">
      <c r="B190" s="43">
        <v>2016</v>
      </c>
      <c r="C190" s="44">
        <v>6.9643336854610913</v>
      </c>
      <c r="D190" s="277">
        <v>9.9174999999999986</v>
      </c>
      <c r="E190" s="45">
        <v>0.16750000000000001</v>
      </c>
      <c r="F190" s="45">
        <v>0.14350000000000002</v>
      </c>
      <c r="G190" s="45">
        <v>4.1974999999999998</v>
      </c>
      <c r="H190" s="45">
        <v>0.1</v>
      </c>
      <c r="I190" s="47">
        <v>22.3</v>
      </c>
      <c r="J190" s="45">
        <v>5.8749999999999997E-2</v>
      </c>
      <c r="K190" s="47">
        <v>13.625</v>
      </c>
      <c r="L190" s="45">
        <v>1.62625</v>
      </c>
      <c r="M190" s="45">
        <v>1.5912500000000001</v>
      </c>
      <c r="N190" s="45">
        <v>1.7837500000000002</v>
      </c>
      <c r="O190" s="53"/>
      <c r="P190" s="47">
        <v>2.5249999999999999</v>
      </c>
      <c r="Q190" s="46" t="s">
        <v>146</v>
      </c>
      <c r="R190" s="46" t="s">
        <v>147</v>
      </c>
      <c r="S190" s="45">
        <v>2.2999999999999998</v>
      </c>
      <c r="T190" s="45" t="s">
        <v>9</v>
      </c>
    </row>
    <row r="191" spans="2:20" customFormat="1" x14ac:dyDescent="0.3">
      <c r="B191" s="43">
        <v>2017</v>
      </c>
      <c r="C191" s="44">
        <v>6.9899165257598463</v>
      </c>
      <c r="D191" s="277">
        <v>9.8862500000000004</v>
      </c>
      <c r="E191" s="45">
        <v>0.16975000000000001</v>
      </c>
      <c r="F191" s="45">
        <v>0.14100000000000001</v>
      </c>
      <c r="G191" s="45">
        <v>4.1325000000000003</v>
      </c>
      <c r="H191" s="45" t="s">
        <v>375</v>
      </c>
      <c r="I191" s="47">
        <v>22.153749999999999</v>
      </c>
      <c r="J191" s="45" t="s">
        <v>376</v>
      </c>
      <c r="K191" s="47">
        <v>13.502500000000001</v>
      </c>
      <c r="L191" s="45">
        <v>1.7362500000000001</v>
      </c>
      <c r="M191" s="45">
        <v>1.5487500000000001</v>
      </c>
      <c r="N191" s="45">
        <v>1.74125</v>
      </c>
      <c r="O191" s="53"/>
      <c r="P191" s="47">
        <v>2.85</v>
      </c>
      <c r="Q191" s="46" t="s">
        <v>146</v>
      </c>
      <c r="R191" s="46" t="s">
        <v>147</v>
      </c>
      <c r="S191" s="45">
        <v>2.4850000000000003</v>
      </c>
      <c r="T191" s="45" t="s">
        <v>9</v>
      </c>
    </row>
    <row r="192" spans="2:20" customFormat="1" ht="14.5" thickBot="1" x14ac:dyDescent="0.35">
      <c r="B192" s="54">
        <v>2018</v>
      </c>
      <c r="C192" s="55">
        <v>6.9235016281125343</v>
      </c>
      <c r="D192" s="278">
        <v>9.6433333333333344</v>
      </c>
      <c r="E192" s="56">
        <v>0.18508333333333332</v>
      </c>
      <c r="F192" s="56">
        <v>0.14762500000000001</v>
      </c>
      <c r="G192" s="56">
        <v>3.9650416666666666</v>
      </c>
      <c r="H192" s="56">
        <v>8.666666666666667E-2</v>
      </c>
      <c r="I192" s="58">
        <v>21.345833333333335</v>
      </c>
      <c r="J192" s="56" t="s">
        <v>376</v>
      </c>
      <c r="K192" s="58">
        <v>12.675833333333333</v>
      </c>
      <c r="L192" s="56">
        <v>1.7841666666666667</v>
      </c>
      <c r="M192" s="56">
        <v>1.5941666666666667</v>
      </c>
      <c r="N192" s="56">
        <v>1.69625</v>
      </c>
      <c r="O192" s="66"/>
      <c r="P192" s="58">
        <v>2.8250000000000002</v>
      </c>
      <c r="Q192" s="57" t="s">
        <v>146</v>
      </c>
      <c r="R192" s="57" t="s">
        <v>147</v>
      </c>
      <c r="S192" s="56">
        <v>2.1016666666666666</v>
      </c>
      <c r="T192" s="56" t="s">
        <v>9</v>
      </c>
    </row>
    <row r="193" spans="2:20" customFormat="1" x14ac:dyDescent="0.3">
      <c r="B193" s="981" t="s">
        <v>499</v>
      </c>
      <c r="C193" s="981"/>
      <c r="D193" s="981"/>
      <c r="E193" s="981"/>
      <c r="F193" s="981"/>
      <c r="G193" s="981"/>
      <c r="H193" s="981"/>
      <c r="I193" s="35"/>
      <c r="J193" s="35"/>
      <c r="K193" s="35"/>
      <c r="L193" s="35"/>
      <c r="M193" s="35"/>
      <c r="N193" s="35"/>
      <c r="O193" s="37"/>
      <c r="P193" s="39"/>
      <c r="Q193" s="38"/>
      <c r="R193" s="38"/>
      <c r="S193" s="39"/>
      <c r="T193" s="39"/>
    </row>
    <row r="194" spans="2:20" customFormat="1" x14ac:dyDescent="0.3">
      <c r="B194" s="981" t="s">
        <v>263</v>
      </c>
      <c r="C194" s="981"/>
      <c r="D194" s="981"/>
      <c r="E194" s="981"/>
      <c r="F194" s="981"/>
      <c r="G194" s="981"/>
      <c r="H194" s="981"/>
      <c r="I194" s="35"/>
      <c r="J194" s="35"/>
      <c r="K194" s="35"/>
      <c r="L194" s="35"/>
      <c r="M194" s="35"/>
      <c r="N194" s="35"/>
      <c r="O194" s="37"/>
      <c r="P194" s="39"/>
      <c r="Q194" s="38"/>
      <c r="R194" s="38"/>
      <c r="S194" s="39"/>
      <c r="T194" s="39"/>
    </row>
    <row r="195" spans="2:20" customFormat="1" x14ac:dyDescent="0.3">
      <c r="B195" s="981"/>
      <c r="C195" s="981"/>
      <c r="D195" s="981"/>
      <c r="E195" s="981"/>
      <c r="F195" s="981"/>
      <c r="G195" s="981"/>
      <c r="H195" s="981"/>
      <c r="I195" s="45"/>
      <c r="J195" s="45"/>
      <c r="K195" s="45"/>
      <c r="L195" s="45"/>
      <c r="M195" s="45"/>
      <c r="N195" s="45"/>
      <c r="O195" s="53"/>
      <c r="P195" s="47"/>
      <c r="Q195" s="46"/>
      <c r="R195" s="46"/>
      <c r="S195" s="47"/>
      <c r="T195" s="47"/>
    </row>
    <row r="196" spans="2:20" customFormat="1" ht="15.5" thickBot="1" x14ac:dyDescent="0.35">
      <c r="B196" s="40" t="s">
        <v>490</v>
      </c>
      <c r="C196" s="34"/>
      <c r="D196" s="35"/>
      <c r="E196" s="36"/>
      <c r="F196" s="36"/>
      <c r="G196" s="35"/>
      <c r="H196" s="35"/>
      <c r="I196" s="35"/>
      <c r="J196" s="35"/>
      <c r="K196" s="35"/>
      <c r="L196" s="35"/>
      <c r="M196" s="35"/>
      <c r="N196" s="35"/>
      <c r="O196" s="37"/>
      <c r="P196" s="39"/>
      <c r="Q196" s="38"/>
      <c r="R196" s="38"/>
      <c r="S196" s="39"/>
      <c r="T196" s="39"/>
    </row>
    <row r="197" spans="2:20" customFormat="1" x14ac:dyDescent="0.3">
      <c r="B197" s="41"/>
      <c r="C197" s="982" t="s">
        <v>16</v>
      </c>
      <c r="D197" s="982"/>
      <c r="E197" s="982"/>
      <c r="F197" s="982"/>
      <c r="G197" s="982"/>
      <c r="H197" s="982"/>
      <c r="I197" s="982"/>
      <c r="J197" s="982"/>
      <c r="K197" s="982"/>
      <c r="L197" s="982"/>
      <c r="M197" s="982"/>
      <c r="N197" s="982"/>
      <c r="O197" s="42"/>
      <c r="P197" s="982" t="s">
        <v>70</v>
      </c>
      <c r="Q197" s="982"/>
      <c r="R197" s="982"/>
      <c r="S197" s="982"/>
      <c r="T197" s="982"/>
    </row>
    <row r="198" spans="2:20" customFormat="1" ht="17.5" x14ac:dyDescent="0.45">
      <c r="B198" s="43"/>
      <c r="C198" s="44" t="s">
        <v>94</v>
      </c>
      <c r="D198" s="45" t="s">
        <v>95</v>
      </c>
      <c r="E198" s="46" t="s">
        <v>96</v>
      </c>
      <c r="F198" s="46" t="s">
        <v>460</v>
      </c>
      <c r="G198" s="45" t="s">
        <v>120</v>
      </c>
      <c r="H198" s="45" t="s">
        <v>121</v>
      </c>
      <c r="I198" s="45" t="s">
        <v>122</v>
      </c>
      <c r="J198" s="45" t="s">
        <v>123</v>
      </c>
      <c r="K198" s="45" t="s">
        <v>124</v>
      </c>
      <c r="L198" s="45" t="s">
        <v>125</v>
      </c>
      <c r="M198" s="45" t="s">
        <v>126</v>
      </c>
      <c r="N198" s="45" t="s">
        <v>127</v>
      </c>
      <c r="O198" s="43"/>
      <c r="P198" s="47" t="s">
        <v>25</v>
      </c>
      <c r="Q198" s="46" t="s">
        <v>128</v>
      </c>
      <c r="R198" s="46" t="s">
        <v>129</v>
      </c>
      <c r="S198" s="47" t="s">
        <v>90</v>
      </c>
      <c r="T198" s="47" t="s">
        <v>26</v>
      </c>
    </row>
    <row r="199" spans="2:20" customFormat="1" x14ac:dyDescent="0.3">
      <c r="B199" s="48"/>
      <c r="C199" s="49"/>
      <c r="D199" s="50" t="s">
        <v>114</v>
      </c>
      <c r="E199" s="51" t="s">
        <v>115</v>
      </c>
      <c r="F199" s="51" t="s">
        <v>459</v>
      </c>
      <c r="G199" s="50" t="s">
        <v>116</v>
      </c>
      <c r="H199" s="50" t="s">
        <v>116</v>
      </c>
      <c r="I199" s="50" t="s">
        <v>116</v>
      </c>
      <c r="J199" s="50" t="s">
        <v>116</v>
      </c>
      <c r="K199" s="50" t="s">
        <v>116</v>
      </c>
      <c r="L199" s="50" t="s">
        <v>116</v>
      </c>
      <c r="M199" s="50" t="s">
        <v>116</v>
      </c>
      <c r="N199" s="50" t="s">
        <v>116</v>
      </c>
      <c r="O199" s="48"/>
      <c r="P199" s="52" t="s">
        <v>117</v>
      </c>
      <c r="Q199" s="51" t="s">
        <v>116</v>
      </c>
      <c r="R199" s="51" t="s">
        <v>116</v>
      </c>
      <c r="S199" s="52" t="s">
        <v>116</v>
      </c>
      <c r="T199" s="52" t="s">
        <v>116</v>
      </c>
    </row>
    <row r="200" spans="2:20" customFormat="1" x14ac:dyDescent="0.3">
      <c r="B200" s="62">
        <v>2009</v>
      </c>
      <c r="C200" s="63">
        <v>7.5509666378137421</v>
      </c>
      <c r="D200" s="64">
        <v>3.8949999999999996</v>
      </c>
      <c r="E200" s="64">
        <v>0.41049999999999998</v>
      </c>
      <c r="F200" s="64" t="s">
        <v>9</v>
      </c>
      <c r="G200" s="64">
        <v>1.825</v>
      </c>
      <c r="H200" s="64">
        <v>0.64999999999999991</v>
      </c>
      <c r="I200" s="64">
        <v>1.4449999999999998</v>
      </c>
      <c r="J200" s="64">
        <v>0.15000000000000002</v>
      </c>
      <c r="K200" s="64">
        <v>0.94</v>
      </c>
      <c r="L200" s="64">
        <v>1.7450000000000001</v>
      </c>
      <c r="M200" s="64">
        <v>4.43</v>
      </c>
      <c r="N200" s="64">
        <v>0.85499999999999998</v>
      </c>
      <c r="O200" s="300"/>
      <c r="P200" s="65" t="s">
        <v>9</v>
      </c>
      <c r="Q200" s="64">
        <v>1.0999999999999998E-3</v>
      </c>
      <c r="R200" s="65" t="s">
        <v>9</v>
      </c>
      <c r="S200" s="65" t="s">
        <v>9</v>
      </c>
      <c r="T200" s="61">
        <v>10.199999999999999</v>
      </c>
    </row>
    <row r="201" spans="2:20" customFormat="1" x14ac:dyDescent="0.3">
      <c r="B201" s="43">
        <v>2014</v>
      </c>
      <c r="C201" s="44">
        <v>7.1796095970442897</v>
      </c>
      <c r="D201" s="45">
        <v>4.1150000000000002</v>
      </c>
      <c r="E201" s="45">
        <v>0.4375</v>
      </c>
      <c r="F201" s="45" t="s">
        <v>9</v>
      </c>
      <c r="G201" s="45" t="s">
        <v>9</v>
      </c>
      <c r="H201" s="45" t="s">
        <v>9</v>
      </c>
      <c r="I201" s="45" t="s">
        <v>9</v>
      </c>
      <c r="J201" s="45" t="s">
        <v>9</v>
      </c>
      <c r="K201" s="45" t="s">
        <v>9</v>
      </c>
      <c r="L201" s="45" t="s">
        <v>9</v>
      </c>
      <c r="M201" s="45" t="s">
        <v>9</v>
      </c>
      <c r="N201" s="45" t="s">
        <v>9</v>
      </c>
      <c r="O201" s="53"/>
      <c r="P201" s="296">
        <v>0.75</v>
      </c>
      <c r="Q201" s="45">
        <v>1.2500000000000001E-2</v>
      </c>
      <c r="R201" s="46" t="s">
        <v>9</v>
      </c>
      <c r="S201" s="46" t="s">
        <v>9</v>
      </c>
      <c r="T201" s="47">
        <v>23.064999999999998</v>
      </c>
    </row>
    <row r="202" spans="2:20" customFormat="1" x14ac:dyDescent="0.3">
      <c r="B202" s="43">
        <v>2016</v>
      </c>
      <c r="C202" s="44">
        <v>7.2026448752861016</v>
      </c>
      <c r="D202" s="45">
        <v>2.3375000000000004</v>
      </c>
      <c r="E202" s="45">
        <v>0.33999999999999997</v>
      </c>
      <c r="F202" s="45" t="s">
        <v>9</v>
      </c>
      <c r="G202" s="45">
        <v>2.6100000000000003</v>
      </c>
      <c r="H202" s="45">
        <v>2.2499999999999999E-2</v>
      </c>
      <c r="I202" s="45">
        <v>1.8249999999999997</v>
      </c>
      <c r="J202" s="45">
        <v>0.01</v>
      </c>
      <c r="K202" s="45">
        <v>1.0725</v>
      </c>
      <c r="L202" s="45">
        <v>0.39750000000000002</v>
      </c>
      <c r="M202" s="45">
        <v>1.1425000000000001</v>
      </c>
      <c r="N202" s="45">
        <v>1.7175</v>
      </c>
      <c r="O202" s="53"/>
      <c r="P202" s="296">
        <v>0.625</v>
      </c>
      <c r="Q202" s="45">
        <v>0.01</v>
      </c>
      <c r="R202" s="46" t="s">
        <v>9</v>
      </c>
      <c r="S202" s="46" t="s">
        <v>9</v>
      </c>
      <c r="T202" s="47">
        <v>11.15</v>
      </c>
    </row>
    <row r="203" spans="2:20" customFormat="1" x14ac:dyDescent="0.3">
      <c r="B203" s="43">
        <v>2017</v>
      </c>
      <c r="C203" s="44">
        <v>7.5372990202030996</v>
      </c>
      <c r="D203" s="45">
        <v>3.3875000000000002</v>
      </c>
      <c r="E203" s="45">
        <v>0.30250000000000005</v>
      </c>
      <c r="F203" s="45" t="s">
        <v>9</v>
      </c>
      <c r="G203" s="45">
        <v>3.7574999999999998</v>
      </c>
      <c r="H203" s="45">
        <v>0.01</v>
      </c>
      <c r="I203" s="45">
        <v>0.47750000000000004</v>
      </c>
      <c r="J203" s="45" t="s">
        <v>9</v>
      </c>
      <c r="K203" s="45" t="s">
        <v>9</v>
      </c>
      <c r="L203" s="45" t="s">
        <v>9</v>
      </c>
      <c r="M203" s="45" t="s">
        <v>9</v>
      </c>
      <c r="N203" s="45" t="s">
        <v>9</v>
      </c>
      <c r="O203" s="53"/>
      <c r="P203" s="296">
        <v>0.625</v>
      </c>
      <c r="Q203" s="45">
        <v>0.01</v>
      </c>
      <c r="R203" s="46" t="s">
        <v>9</v>
      </c>
      <c r="S203" s="46" t="s">
        <v>9</v>
      </c>
      <c r="T203" s="47">
        <v>3.6625000000000001</v>
      </c>
    </row>
    <row r="204" spans="2:20" customFormat="1" ht="14.5" thickBot="1" x14ac:dyDescent="0.35">
      <c r="B204" s="54">
        <v>2018</v>
      </c>
      <c r="C204" s="55">
        <v>7.4335628053004346</v>
      </c>
      <c r="D204" s="56">
        <v>4.1074999999999999</v>
      </c>
      <c r="E204" s="56">
        <v>0.39</v>
      </c>
      <c r="F204" s="56" t="s">
        <v>9</v>
      </c>
      <c r="G204" s="56">
        <v>2.2575000000000003</v>
      </c>
      <c r="H204" s="56">
        <v>0.40749999999999997</v>
      </c>
      <c r="I204" s="56">
        <v>0.39749999999999996</v>
      </c>
      <c r="J204" s="56" t="s">
        <v>9</v>
      </c>
      <c r="K204" s="56" t="s">
        <v>9</v>
      </c>
      <c r="L204" s="56" t="s">
        <v>9</v>
      </c>
      <c r="M204" s="56" t="s">
        <v>9</v>
      </c>
      <c r="N204" s="56" t="s">
        <v>9</v>
      </c>
      <c r="O204" s="66"/>
      <c r="P204" s="299">
        <v>0.625</v>
      </c>
      <c r="Q204" s="56">
        <v>0.01</v>
      </c>
      <c r="R204" s="57" t="s">
        <v>9</v>
      </c>
      <c r="S204" s="57" t="s">
        <v>9</v>
      </c>
      <c r="T204" s="56">
        <v>7.4674999999999994</v>
      </c>
    </row>
    <row r="205" spans="2:20" customFormat="1" x14ac:dyDescent="0.3">
      <c r="B205" s="19"/>
      <c r="C205" s="19"/>
      <c r="D205" s="19"/>
      <c r="E205" s="19"/>
      <c r="F205" s="19"/>
      <c r="G205" s="19"/>
      <c r="H205" s="19"/>
      <c r="I205" s="35"/>
      <c r="J205" s="35"/>
      <c r="K205" s="35"/>
      <c r="L205" s="35"/>
      <c r="M205" s="35"/>
      <c r="N205" s="35"/>
      <c r="O205" s="37"/>
      <c r="P205" s="39"/>
      <c r="Q205" s="38"/>
      <c r="R205" s="38"/>
      <c r="S205" s="39"/>
      <c r="T205" s="39"/>
    </row>
    <row r="206" spans="2:20" customFormat="1" ht="15.5" thickBot="1" x14ac:dyDescent="0.35">
      <c r="B206" s="40" t="s">
        <v>433</v>
      </c>
      <c r="C206" s="34"/>
      <c r="D206" s="35"/>
      <c r="E206" s="36"/>
      <c r="F206" s="36"/>
      <c r="G206" s="35"/>
      <c r="H206" s="35"/>
      <c r="I206" s="35"/>
      <c r="J206" s="35"/>
      <c r="K206" s="35"/>
      <c r="L206" s="35"/>
      <c r="M206" s="35"/>
      <c r="N206" s="35"/>
      <c r="O206" s="37"/>
      <c r="P206" s="39"/>
      <c r="Q206" s="38"/>
      <c r="R206" s="38"/>
      <c r="S206" s="39"/>
      <c r="T206" s="39"/>
    </row>
    <row r="207" spans="2:20" customFormat="1" x14ac:dyDescent="0.3">
      <c r="B207" s="41"/>
      <c r="C207" s="982" t="s">
        <v>16</v>
      </c>
      <c r="D207" s="982"/>
      <c r="E207" s="982"/>
      <c r="F207" s="982"/>
      <c r="G207" s="982"/>
      <c r="H207" s="982"/>
      <c r="I207" s="982"/>
      <c r="J207" s="982"/>
      <c r="K207" s="982"/>
      <c r="L207" s="982"/>
      <c r="M207" s="982"/>
      <c r="N207" s="982"/>
      <c r="O207" s="42"/>
      <c r="P207" s="982" t="s">
        <v>70</v>
      </c>
      <c r="Q207" s="982"/>
      <c r="R207" s="982"/>
      <c r="S207" s="982"/>
      <c r="T207" s="982"/>
    </row>
    <row r="208" spans="2:20" customFormat="1" ht="17.5" x14ac:dyDescent="0.45">
      <c r="B208" s="43"/>
      <c r="C208" s="44" t="s">
        <v>94</v>
      </c>
      <c r="D208" s="45" t="s">
        <v>95</v>
      </c>
      <c r="E208" s="46" t="s">
        <v>96</v>
      </c>
      <c r="F208" s="46" t="s">
        <v>460</v>
      </c>
      <c r="G208" s="45" t="s">
        <v>120</v>
      </c>
      <c r="H208" s="45" t="s">
        <v>121</v>
      </c>
      <c r="I208" s="45" t="s">
        <v>122</v>
      </c>
      <c r="J208" s="45" t="s">
        <v>123</v>
      </c>
      <c r="K208" s="45" t="s">
        <v>124</v>
      </c>
      <c r="L208" s="45" t="s">
        <v>125</v>
      </c>
      <c r="M208" s="45" t="s">
        <v>126</v>
      </c>
      <c r="N208" s="45" t="s">
        <v>127</v>
      </c>
      <c r="O208" s="43"/>
      <c r="P208" s="47" t="s">
        <v>25</v>
      </c>
      <c r="Q208" s="46" t="s">
        <v>128</v>
      </c>
      <c r="R208" s="46" t="s">
        <v>129</v>
      </c>
      <c r="S208" s="47" t="s">
        <v>90</v>
      </c>
      <c r="T208" s="47" t="s">
        <v>26</v>
      </c>
    </row>
    <row r="209" spans="2:20" customFormat="1" x14ac:dyDescent="0.3">
      <c r="B209" s="48"/>
      <c r="C209" s="49"/>
      <c r="D209" s="50" t="s">
        <v>114</v>
      </c>
      <c r="E209" s="51" t="s">
        <v>115</v>
      </c>
      <c r="F209" s="51" t="s">
        <v>459</v>
      </c>
      <c r="G209" s="50" t="s">
        <v>116</v>
      </c>
      <c r="H209" s="50" t="s">
        <v>116</v>
      </c>
      <c r="I209" s="50" t="s">
        <v>116</v>
      </c>
      <c r="J209" s="50" t="s">
        <v>116</v>
      </c>
      <c r="K209" s="50" t="s">
        <v>116</v>
      </c>
      <c r="L209" s="50" t="s">
        <v>116</v>
      </c>
      <c r="M209" s="50" t="s">
        <v>116</v>
      </c>
      <c r="N209" s="50" t="s">
        <v>116</v>
      </c>
      <c r="O209" s="48"/>
      <c r="P209" s="52" t="s">
        <v>117</v>
      </c>
      <c r="Q209" s="51" t="s">
        <v>116</v>
      </c>
      <c r="R209" s="51" t="s">
        <v>116</v>
      </c>
      <c r="S209" s="52" t="s">
        <v>116</v>
      </c>
      <c r="T209" s="52" t="s">
        <v>116</v>
      </c>
    </row>
    <row r="210" spans="2:20" customFormat="1" x14ac:dyDescent="0.3">
      <c r="B210" s="43">
        <v>2005</v>
      </c>
      <c r="C210" s="44">
        <v>7.0844655983299738</v>
      </c>
      <c r="D210" s="45">
        <v>2.27</v>
      </c>
      <c r="E210" s="45">
        <v>0.22562571428571426</v>
      </c>
      <c r="F210" s="45" t="s">
        <v>9</v>
      </c>
      <c r="G210" s="45">
        <v>0.75014285714285722</v>
      </c>
      <c r="H210" s="45">
        <v>1.0664285714285715</v>
      </c>
      <c r="I210" s="45">
        <v>1.409</v>
      </c>
      <c r="J210" s="45">
        <v>0.1125</v>
      </c>
      <c r="K210" s="45">
        <v>2.3394285714285714</v>
      </c>
      <c r="L210" s="45">
        <v>2.012</v>
      </c>
      <c r="M210" s="45">
        <v>4.9281428571428574</v>
      </c>
      <c r="N210" s="45">
        <v>1.3958571428571427</v>
      </c>
      <c r="O210" s="53"/>
      <c r="P210" s="47" t="s">
        <v>9</v>
      </c>
      <c r="Q210" s="46" t="s">
        <v>9</v>
      </c>
      <c r="R210" s="46" t="s">
        <v>9</v>
      </c>
      <c r="S210" s="47" t="s">
        <v>9</v>
      </c>
      <c r="T210" s="47" t="s">
        <v>9</v>
      </c>
    </row>
    <row r="211" spans="2:20" customFormat="1" x14ac:dyDescent="0.3">
      <c r="B211" s="43">
        <v>2006</v>
      </c>
      <c r="C211" s="44">
        <v>7.2350578161984744</v>
      </c>
      <c r="D211" s="45">
        <v>3.03</v>
      </c>
      <c r="E211" s="45">
        <v>0.68799999999999994</v>
      </c>
      <c r="F211" s="45" t="s">
        <v>9</v>
      </c>
      <c r="G211" s="45">
        <v>5.0434285714285716</v>
      </c>
      <c r="H211" s="45">
        <v>0.87457142857142856</v>
      </c>
      <c r="I211" s="45">
        <v>7.0318571428571426</v>
      </c>
      <c r="J211" s="45">
        <v>0.29333333333333333</v>
      </c>
      <c r="K211" s="47">
        <v>14.548400000000001</v>
      </c>
      <c r="L211" s="47">
        <v>16.826666666666668</v>
      </c>
      <c r="M211" s="47">
        <v>14.39</v>
      </c>
      <c r="N211" s="45">
        <v>2.7010000000000001</v>
      </c>
      <c r="O211" s="53"/>
      <c r="P211" s="47" t="s">
        <v>9</v>
      </c>
      <c r="Q211" s="46" t="s">
        <v>9</v>
      </c>
      <c r="R211" s="46" t="s">
        <v>9</v>
      </c>
      <c r="S211" s="47" t="s">
        <v>9</v>
      </c>
      <c r="T211" s="47" t="s">
        <v>9</v>
      </c>
    </row>
    <row r="212" spans="2:20" customFormat="1" x14ac:dyDescent="0.3">
      <c r="B212" s="43">
        <v>2007</v>
      </c>
      <c r="C212" s="44">
        <v>7.0168208585027747</v>
      </c>
      <c r="D212" s="45">
        <v>2.6733333333333333</v>
      </c>
      <c r="E212" s="45">
        <v>0.26640026640026643</v>
      </c>
      <c r="F212" s="45" t="s">
        <v>9</v>
      </c>
      <c r="G212" s="45">
        <v>1.2166666666666668</v>
      </c>
      <c r="H212" s="45">
        <v>9.9999999999999992E-2</v>
      </c>
      <c r="I212" s="45">
        <v>0.75</v>
      </c>
      <c r="J212" s="45">
        <v>3.5000000000000003E-2</v>
      </c>
      <c r="K212" s="45">
        <v>2.35</v>
      </c>
      <c r="L212" s="45">
        <v>2.0500000000000003</v>
      </c>
      <c r="M212" s="45">
        <v>2.2999999999999998</v>
      </c>
      <c r="N212" s="45">
        <v>0.68666666666666665</v>
      </c>
      <c r="O212" s="53"/>
      <c r="P212" s="47" t="s">
        <v>9</v>
      </c>
      <c r="Q212" s="46" t="s">
        <v>9</v>
      </c>
      <c r="R212" s="46" t="s">
        <v>9</v>
      </c>
      <c r="S212" s="47" t="s">
        <v>9</v>
      </c>
      <c r="T212" s="47" t="s">
        <v>9</v>
      </c>
    </row>
    <row r="213" spans="2:20" customFormat="1" x14ac:dyDescent="0.3">
      <c r="B213" s="43">
        <v>2008</v>
      </c>
      <c r="C213" s="44">
        <v>6.9397122289856146</v>
      </c>
      <c r="D213" s="45">
        <v>1.5249999999999999</v>
      </c>
      <c r="E213" s="45">
        <v>0.26473526473526476</v>
      </c>
      <c r="F213" s="45" t="s">
        <v>9</v>
      </c>
      <c r="G213" s="45">
        <v>1.7250000000000001</v>
      </c>
      <c r="H213" s="45">
        <v>0.18</v>
      </c>
      <c r="I213" s="45">
        <v>0.83250000000000002</v>
      </c>
      <c r="J213" s="45">
        <v>6.25E-2</v>
      </c>
      <c r="K213" s="45">
        <v>2.4594999999999998</v>
      </c>
      <c r="L213" s="45">
        <v>2.08175</v>
      </c>
      <c r="M213" s="45">
        <v>2.5357500000000002</v>
      </c>
      <c r="N213" s="45">
        <v>0.66175000000000006</v>
      </c>
      <c r="O213" s="53"/>
      <c r="P213" s="47" t="s">
        <v>9</v>
      </c>
      <c r="Q213" s="46" t="s">
        <v>9</v>
      </c>
      <c r="R213" s="46" t="s">
        <v>9</v>
      </c>
      <c r="S213" s="47" t="s">
        <v>9</v>
      </c>
      <c r="T213" s="47" t="s">
        <v>9</v>
      </c>
    </row>
    <row r="214" spans="2:20" customFormat="1" x14ac:dyDescent="0.3">
      <c r="B214" s="43">
        <v>2009</v>
      </c>
      <c r="C214" s="44">
        <v>6.9072635422163691</v>
      </c>
      <c r="D214" s="45">
        <v>3.2999999999999994</v>
      </c>
      <c r="E214" s="45">
        <v>0.22943297279580466</v>
      </c>
      <c r="F214" s="45" t="s">
        <v>9</v>
      </c>
      <c r="G214" s="45">
        <v>1.8</v>
      </c>
      <c r="H214" s="45">
        <v>0.22</v>
      </c>
      <c r="I214" s="45">
        <v>0.83333333333333337</v>
      </c>
      <c r="J214" s="45">
        <v>0.02</v>
      </c>
      <c r="K214" s="45">
        <v>2.1333333333333333</v>
      </c>
      <c r="L214" s="45">
        <v>1.8999999999999997</v>
      </c>
      <c r="M214" s="45">
        <v>1.8333333333333333</v>
      </c>
      <c r="N214" s="45">
        <v>0.55000000000000004</v>
      </c>
      <c r="O214" s="53"/>
      <c r="P214" s="47" t="s">
        <v>9</v>
      </c>
      <c r="Q214" s="46" t="s">
        <v>9</v>
      </c>
      <c r="R214" s="46" t="s">
        <v>9</v>
      </c>
      <c r="S214" s="47" t="s">
        <v>9</v>
      </c>
      <c r="T214" s="47" t="s">
        <v>9</v>
      </c>
    </row>
    <row r="215" spans="2:20" customFormat="1" x14ac:dyDescent="0.3">
      <c r="B215" s="43">
        <v>2010</v>
      </c>
      <c r="C215" s="44">
        <v>6.9234270171253272</v>
      </c>
      <c r="D215" s="45">
        <v>2.7654999999999998</v>
      </c>
      <c r="E215" s="45">
        <v>0.22533595542445098</v>
      </c>
      <c r="F215" s="45" t="s">
        <v>9</v>
      </c>
      <c r="G215" s="45">
        <v>2.4</v>
      </c>
      <c r="H215" s="45">
        <v>0.05</v>
      </c>
      <c r="I215" s="45">
        <v>0.80500000000000005</v>
      </c>
      <c r="J215" s="45">
        <v>2.3333333333333334E-2</v>
      </c>
      <c r="K215" s="45">
        <v>2.1749999999999998</v>
      </c>
      <c r="L215" s="45">
        <v>2</v>
      </c>
      <c r="M215" s="45">
        <v>2.4249999999999998</v>
      </c>
      <c r="N215" s="45">
        <v>0.64749999999999996</v>
      </c>
      <c r="O215" s="53"/>
      <c r="P215" s="47" t="s">
        <v>9</v>
      </c>
      <c r="Q215" s="46" t="s">
        <v>254</v>
      </c>
      <c r="R215" s="46" t="s">
        <v>9</v>
      </c>
      <c r="S215" s="47" t="s">
        <v>9</v>
      </c>
      <c r="T215" s="47" t="s">
        <v>9</v>
      </c>
    </row>
    <row r="216" spans="2:20" customFormat="1" x14ac:dyDescent="0.3">
      <c r="B216" s="43">
        <v>2011</v>
      </c>
      <c r="C216" s="44">
        <v>6.992637887466099</v>
      </c>
      <c r="D216" s="45">
        <v>2.69</v>
      </c>
      <c r="E216" s="45">
        <v>0.27</v>
      </c>
      <c r="F216" s="45" t="s">
        <v>9</v>
      </c>
      <c r="G216" s="45">
        <v>2.8472222222222223</v>
      </c>
      <c r="H216" s="45">
        <v>0.53888888888888886</v>
      </c>
      <c r="I216" s="45">
        <v>0.96111111111111114</v>
      </c>
      <c r="J216" s="45">
        <v>4.6833333333333331E-2</v>
      </c>
      <c r="K216" s="45">
        <v>2.1486111111111112</v>
      </c>
      <c r="L216" s="45">
        <v>2.0115833333333333</v>
      </c>
      <c r="M216" s="45">
        <v>2.5267222222222223</v>
      </c>
      <c r="N216" s="45">
        <v>0.60416666666666663</v>
      </c>
      <c r="O216" s="53"/>
      <c r="P216" s="47" t="s">
        <v>9</v>
      </c>
      <c r="Q216" s="46" t="s">
        <v>9</v>
      </c>
      <c r="R216" s="46" t="s">
        <v>9</v>
      </c>
      <c r="S216" s="47" t="s">
        <v>9</v>
      </c>
      <c r="T216" s="47" t="s">
        <v>9</v>
      </c>
    </row>
    <row r="217" spans="2:20" customFormat="1" x14ac:dyDescent="0.3">
      <c r="B217" s="43">
        <v>2012</v>
      </c>
      <c r="C217" s="44" t="s">
        <v>9</v>
      </c>
      <c r="D217" s="45" t="s">
        <v>9</v>
      </c>
      <c r="E217" s="45" t="s">
        <v>9</v>
      </c>
      <c r="F217" s="45" t="s">
        <v>9</v>
      </c>
      <c r="G217" s="45" t="s">
        <v>9</v>
      </c>
      <c r="H217" s="45" t="s">
        <v>9</v>
      </c>
      <c r="I217" s="45" t="s">
        <v>9</v>
      </c>
      <c r="J217" s="45" t="s">
        <v>9</v>
      </c>
      <c r="K217" s="45" t="s">
        <v>9</v>
      </c>
      <c r="L217" s="45" t="s">
        <v>9</v>
      </c>
      <c r="M217" s="45" t="s">
        <v>9</v>
      </c>
      <c r="N217" s="45" t="s">
        <v>9</v>
      </c>
      <c r="O217" s="53"/>
      <c r="P217" s="47" t="s">
        <v>9</v>
      </c>
      <c r="Q217" s="46" t="s">
        <v>9</v>
      </c>
      <c r="R217" s="46" t="s">
        <v>9</v>
      </c>
      <c r="S217" s="47" t="s">
        <v>9</v>
      </c>
      <c r="T217" s="47" t="s">
        <v>9</v>
      </c>
    </row>
    <row r="218" spans="2:20" customFormat="1" x14ac:dyDescent="0.3">
      <c r="B218" s="43">
        <v>2013</v>
      </c>
      <c r="C218" s="44">
        <v>6.6295196455156677</v>
      </c>
      <c r="D218" s="45">
        <v>2.9648148148148166</v>
      </c>
      <c r="E218" s="45">
        <v>0.22951851851851857</v>
      </c>
      <c r="F218" s="45" t="s">
        <v>9</v>
      </c>
      <c r="G218" s="45">
        <v>2.9800370370370373</v>
      </c>
      <c r="H218" s="45">
        <v>0.24996296296296297</v>
      </c>
      <c r="I218" s="45">
        <v>0.77222222222222225</v>
      </c>
      <c r="J218" s="45">
        <v>6.2611111111111117E-2</v>
      </c>
      <c r="K218" s="45">
        <v>2.1168518518518518</v>
      </c>
      <c r="L218" s="45">
        <v>1.9403703703703705</v>
      </c>
      <c r="M218" s="45">
        <v>2.5506666666666664</v>
      </c>
      <c r="N218" s="45">
        <v>0.61081481481481481</v>
      </c>
      <c r="O218" s="53"/>
      <c r="P218" s="47" t="s">
        <v>9</v>
      </c>
      <c r="Q218" s="46" t="s">
        <v>254</v>
      </c>
      <c r="R218" s="46" t="s">
        <v>9</v>
      </c>
      <c r="S218" s="47" t="s">
        <v>9</v>
      </c>
      <c r="T218" s="45">
        <v>5.2703703703703697</v>
      </c>
    </row>
    <row r="219" spans="2:20" customFormat="1" x14ac:dyDescent="0.3">
      <c r="B219" s="43">
        <v>2014</v>
      </c>
      <c r="C219" s="44">
        <v>7.0622821040101966</v>
      </c>
      <c r="D219" s="45">
        <v>3.6306666666666665</v>
      </c>
      <c r="E219" s="45">
        <v>0.23399999999999999</v>
      </c>
      <c r="F219" s="45" t="s">
        <v>9</v>
      </c>
      <c r="G219" s="45">
        <v>3.1620000000000004</v>
      </c>
      <c r="H219" s="45">
        <v>0.41699999999999998</v>
      </c>
      <c r="I219" s="45">
        <v>0.78366666666666662</v>
      </c>
      <c r="J219" s="45">
        <v>0.15000000000000002</v>
      </c>
      <c r="K219" s="45">
        <v>2.1786666666666665</v>
      </c>
      <c r="L219" s="45">
        <v>2.0720000000000001</v>
      </c>
      <c r="M219" s="45">
        <v>3.2409999999999997</v>
      </c>
      <c r="N219" s="45">
        <v>0.68333333333333324</v>
      </c>
      <c r="O219" s="53"/>
      <c r="P219" s="47" t="s">
        <v>9</v>
      </c>
      <c r="Q219" s="46" t="s">
        <v>254</v>
      </c>
      <c r="R219" s="46" t="s">
        <v>9</v>
      </c>
      <c r="S219" s="47" t="s">
        <v>9</v>
      </c>
      <c r="T219" s="45">
        <v>4.9333333333333336</v>
      </c>
    </row>
    <row r="220" spans="2:20" customFormat="1" ht="14.5" thickBot="1" x14ac:dyDescent="0.35">
      <c r="B220" s="54">
        <v>2015</v>
      </c>
      <c r="C220" s="55">
        <v>6.9928476573243632</v>
      </c>
      <c r="D220" s="56">
        <v>3.2016666666666653</v>
      </c>
      <c r="E220" s="56">
        <v>0.24333333333333335</v>
      </c>
      <c r="F220" s="56" t="s">
        <v>9</v>
      </c>
      <c r="G220" s="56">
        <v>1.319</v>
      </c>
      <c r="H220" s="56">
        <v>0.14483333333333334</v>
      </c>
      <c r="I220" s="56">
        <v>1.6075000000000002</v>
      </c>
      <c r="J220" s="56">
        <v>3.4166666666666665E-2</v>
      </c>
      <c r="K220" s="56">
        <v>3.6981666666666664</v>
      </c>
      <c r="L220" s="56">
        <v>1.6</v>
      </c>
      <c r="M220" s="56">
        <v>2.2116666666666669</v>
      </c>
      <c r="N220" s="56">
        <v>0.63783333333333325</v>
      </c>
      <c r="O220" s="66"/>
      <c r="P220" s="58" t="s">
        <v>9</v>
      </c>
      <c r="Q220" s="57" t="s">
        <v>254</v>
      </c>
      <c r="R220" s="57" t="s">
        <v>9</v>
      </c>
      <c r="S220" s="58" t="s">
        <v>9</v>
      </c>
      <c r="T220" s="56">
        <v>7.6223666666666663</v>
      </c>
    </row>
    <row r="221" spans="2:20" customFormat="1" x14ac:dyDescent="0.3">
      <c r="B221" s="43"/>
      <c r="C221" s="44"/>
      <c r="D221" s="45"/>
      <c r="E221" s="46"/>
      <c r="F221" s="46"/>
      <c r="G221" s="45"/>
      <c r="H221" s="45"/>
      <c r="I221" s="45"/>
      <c r="J221" s="45"/>
      <c r="K221" s="45"/>
      <c r="L221" s="45"/>
      <c r="M221" s="45"/>
      <c r="N221" s="45"/>
      <c r="O221" s="53"/>
      <c r="P221" s="47"/>
      <c r="Q221" s="46"/>
      <c r="R221" s="46"/>
      <c r="S221" s="47"/>
      <c r="T221" s="47"/>
    </row>
    <row r="222" spans="2:20" customFormat="1" ht="15.5" thickBot="1" x14ac:dyDescent="0.35">
      <c r="B222" s="40" t="s">
        <v>434</v>
      </c>
      <c r="C222" s="34"/>
      <c r="D222" s="35"/>
      <c r="E222" s="36"/>
      <c r="F222" s="36"/>
      <c r="G222" s="35"/>
      <c r="H222" s="35"/>
      <c r="I222" s="35"/>
      <c r="J222" s="35"/>
      <c r="K222" s="35"/>
      <c r="L222" s="35"/>
      <c r="M222" s="35"/>
      <c r="N222" s="35"/>
      <c r="O222" s="37"/>
      <c r="P222" s="39"/>
      <c r="Q222" s="38"/>
      <c r="R222" s="38"/>
      <c r="S222" s="39"/>
      <c r="T222" s="39"/>
    </row>
    <row r="223" spans="2:20" customFormat="1" x14ac:dyDescent="0.3">
      <c r="B223" s="41"/>
      <c r="C223" s="982" t="s">
        <v>16</v>
      </c>
      <c r="D223" s="982"/>
      <c r="E223" s="982"/>
      <c r="F223" s="982"/>
      <c r="G223" s="982"/>
      <c r="H223" s="982"/>
      <c r="I223" s="982"/>
      <c r="J223" s="982"/>
      <c r="K223" s="982"/>
      <c r="L223" s="982"/>
      <c r="M223" s="982"/>
      <c r="N223" s="982"/>
      <c r="O223" s="42"/>
      <c r="P223" s="982" t="s">
        <v>70</v>
      </c>
      <c r="Q223" s="982"/>
      <c r="R223" s="982"/>
      <c r="S223" s="982"/>
      <c r="T223" s="982"/>
    </row>
    <row r="224" spans="2:20" customFormat="1" ht="17.5" x14ac:dyDescent="0.45">
      <c r="B224" s="43"/>
      <c r="C224" s="44" t="s">
        <v>94</v>
      </c>
      <c r="D224" s="45" t="s">
        <v>95</v>
      </c>
      <c r="E224" s="46" t="s">
        <v>96</v>
      </c>
      <c r="F224" s="46" t="s">
        <v>460</v>
      </c>
      <c r="G224" s="45" t="s">
        <v>120</v>
      </c>
      <c r="H224" s="45" t="s">
        <v>121</v>
      </c>
      <c r="I224" s="45" t="s">
        <v>122</v>
      </c>
      <c r="J224" s="45" t="s">
        <v>123</v>
      </c>
      <c r="K224" s="45" t="s">
        <v>124</v>
      </c>
      <c r="L224" s="45" t="s">
        <v>125</v>
      </c>
      <c r="M224" s="45" t="s">
        <v>126</v>
      </c>
      <c r="N224" s="45" t="s">
        <v>127</v>
      </c>
      <c r="O224" s="43"/>
      <c r="P224" s="47" t="s">
        <v>25</v>
      </c>
      <c r="Q224" s="46" t="s">
        <v>128</v>
      </c>
      <c r="R224" s="46" t="s">
        <v>129</v>
      </c>
      <c r="S224" s="47" t="s">
        <v>90</v>
      </c>
      <c r="T224" s="47" t="s">
        <v>26</v>
      </c>
    </row>
    <row r="225" spans="2:20" customFormat="1" x14ac:dyDescent="0.3">
      <c r="B225" s="48"/>
      <c r="C225" s="49"/>
      <c r="D225" s="50" t="s">
        <v>114</v>
      </c>
      <c r="E225" s="51" t="s">
        <v>115</v>
      </c>
      <c r="F225" s="51" t="s">
        <v>459</v>
      </c>
      <c r="G225" s="50" t="s">
        <v>116</v>
      </c>
      <c r="H225" s="50" t="s">
        <v>116</v>
      </c>
      <c r="I225" s="50" t="s">
        <v>116</v>
      </c>
      <c r="J225" s="50" t="s">
        <v>116</v>
      </c>
      <c r="K225" s="50" t="s">
        <v>116</v>
      </c>
      <c r="L225" s="50" t="s">
        <v>116</v>
      </c>
      <c r="M225" s="50" t="s">
        <v>116</v>
      </c>
      <c r="N225" s="50" t="s">
        <v>116</v>
      </c>
      <c r="O225" s="48"/>
      <c r="P225" s="52" t="s">
        <v>117</v>
      </c>
      <c r="Q225" s="51" t="s">
        <v>116</v>
      </c>
      <c r="R225" s="51" t="s">
        <v>116</v>
      </c>
      <c r="S225" s="52" t="s">
        <v>116</v>
      </c>
      <c r="T225" s="52" t="s">
        <v>116</v>
      </c>
    </row>
    <row r="226" spans="2:20" customFormat="1" x14ac:dyDescent="0.3">
      <c r="B226" s="43">
        <v>2007</v>
      </c>
      <c r="C226" s="44">
        <v>6.7993047024876958</v>
      </c>
      <c r="D226" s="296">
        <v>13.9</v>
      </c>
      <c r="E226" s="45">
        <v>1.64</v>
      </c>
      <c r="F226" s="45" t="s">
        <v>9</v>
      </c>
      <c r="G226" s="45">
        <v>7.0250000000000004</v>
      </c>
      <c r="H226" s="45">
        <v>0.6333333333333333</v>
      </c>
      <c r="I226" s="45">
        <v>2.2000000000000002</v>
      </c>
      <c r="J226" s="45">
        <v>4.4999999999999998E-2</v>
      </c>
      <c r="K226" s="45">
        <v>3.01</v>
      </c>
      <c r="L226" s="45">
        <v>3.37</v>
      </c>
      <c r="M226" s="296">
        <v>16.5</v>
      </c>
      <c r="N226" s="277">
        <v>8.6750000000000007</v>
      </c>
      <c r="O226" s="43"/>
      <c r="P226" s="47" t="s">
        <v>9</v>
      </c>
      <c r="Q226" s="46" t="s">
        <v>9</v>
      </c>
      <c r="R226" s="46" t="s">
        <v>9</v>
      </c>
      <c r="S226" s="47" t="s">
        <v>9</v>
      </c>
      <c r="T226" s="47" t="s">
        <v>9</v>
      </c>
    </row>
    <row r="227" spans="2:20" customFormat="1" x14ac:dyDescent="0.3">
      <c r="B227" s="43">
        <v>2008</v>
      </c>
      <c r="C227" s="44">
        <v>7.0723720509937431</v>
      </c>
      <c r="D227" s="296">
        <v>18.6175</v>
      </c>
      <c r="E227" s="45">
        <v>1.8499999999999999</v>
      </c>
      <c r="F227" s="45" t="s">
        <v>9</v>
      </c>
      <c r="G227" s="45">
        <v>8.1</v>
      </c>
      <c r="H227" s="45">
        <v>0.75</v>
      </c>
      <c r="I227" s="45">
        <v>1.2</v>
      </c>
      <c r="J227" s="45">
        <v>1.2500000000000001E-2</v>
      </c>
      <c r="K227" s="45">
        <v>5.8249999999999993</v>
      </c>
      <c r="L227" s="45">
        <v>0.39999999999999997</v>
      </c>
      <c r="M227" s="296">
        <v>22</v>
      </c>
      <c r="N227" s="296">
        <v>10.4</v>
      </c>
      <c r="O227" s="43"/>
      <c r="P227" s="47" t="s">
        <v>9</v>
      </c>
      <c r="Q227" s="46" t="s">
        <v>9</v>
      </c>
      <c r="R227" s="46" t="s">
        <v>9</v>
      </c>
      <c r="S227" s="47" t="s">
        <v>9</v>
      </c>
      <c r="T227" s="47" t="s">
        <v>9</v>
      </c>
    </row>
    <row r="228" spans="2:20" customFormat="1" x14ac:dyDescent="0.3">
      <c r="B228" s="43">
        <v>2009</v>
      </c>
      <c r="C228" s="44">
        <v>7.9717232378476099</v>
      </c>
      <c r="D228" s="297">
        <v>20.274999999999999</v>
      </c>
      <c r="E228" s="44">
        <v>1.9750000000000001</v>
      </c>
      <c r="F228" s="44" t="s">
        <v>9</v>
      </c>
      <c r="G228" s="44">
        <v>9.375</v>
      </c>
      <c r="H228" s="44">
        <v>0.71499999999999997</v>
      </c>
      <c r="I228" s="44">
        <v>1.325</v>
      </c>
      <c r="J228" s="44">
        <v>7.7499999999999999E-3</v>
      </c>
      <c r="K228" s="44">
        <v>6.25</v>
      </c>
      <c r="L228" s="44">
        <v>0.52500000000000002</v>
      </c>
      <c r="M228" s="297">
        <v>20.5</v>
      </c>
      <c r="N228" s="297">
        <v>10.225</v>
      </c>
      <c r="O228" s="44"/>
      <c r="P228" s="44" t="s">
        <v>9</v>
      </c>
      <c r="Q228" s="44" t="s">
        <v>9</v>
      </c>
      <c r="R228" s="44" t="s">
        <v>9</v>
      </c>
      <c r="S228" s="44" t="s">
        <v>9</v>
      </c>
      <c r="T228" s="44" t="s">
        <v>9</v>
      </c>
    </row>
    <row r="229" spans="2:20" customFormat="1" x14ac:dyDescent="0.3">
      <c r="B229" s="43">
        <v>2010</v>
      </c>
      <c r="C229" s="44">
        <v>8.1097154605499462</v>
      </c>
      <c r="D229" s="297">
        <v>21.814166666666665</v>
      </c>
      <c r="E229" s="44">
        <v>2.070125</v>
      </c>
      <c r="F229" s="44" t="s">
        <v>9</v>
      </c>
      <c r="G229" s="44">
        <v>9.9416666666666664</v>
      </c>
      <c r="H229" s="44">
        <v>0.58791666666666664</v>
      </c>
      <c r="I229" s="44">
        <v>1.5499999999999998</v>
      </c>
      <c r="J229" s="44">
        <v>2.8250000000000004E-2</v>
      </c>
      <c r="K229" s="44">
        <v>6.9874999999999998</v>
      </c>
      <c r="L229" s="44">
        <v>0.81454166666666672</v>
      </c>
      <c r="M229" s="297">
        <v>18.375</v>
      </c>
      <c r="N229" s="297">
        <v>15.975</v>
      </c>
      <c r="O229" s="44"/>
      <c r="P229" s="44" t="s">
        <v>9</v>
      </c>
      <c r="Q229" s="44" t="s">
        <v>254</v>
      </c>
      <c r="R229" s="44" t="s">
        <v>9</v>
      </c>
      <c r="S229" s="44" t="s">
        <v>9</v>
      </c>
      <c r="T229" s="44">
        <v>4.0124999999999993</v>
      </c>
    </row>
    <row r="230" spans="2:20" customFormat="1" x14ac:dyDescent="0.3">
      <c r="B230" s="43">
        <v>2011</v>
      </c>
      <c r="C230" s="44">
        <v>8.1795307153043471</v>
      </c>
      <c r="D230" s="297">
        <v>17.427222222222223</v>
      </c>
      <c r="E230" s="44">
        <v>1.6258888888888887</v>
      </c>
      <c r="F230" s="44" t="s">
        <v>9</v>
      </c>
      <c r="G230" s="44">
        <v>7.2283333333333326</v>
      </c>
      <c r="H230" s="44">
        <v>1.1888888888888889</v>
      </c>
      <c r="I230" s="44">
        <v>1.3500000000000003</v>
      </c>
      <c r="J230" s="44">
        <v>1.1916666666666669E-2</v>
      </c>
      <c r="K230" s="44">
        <v>4.9944444444444445</v>
      </c>
      <c r="L230" s="44">
        <v>0.40166666666666667</v>
      </c>
      <c r="M230" s="297">
        <v>16.315555555555555</v>
      </c>
      <c r="N230" s="280">
        <v>7.495000000000001</v>
      </c>
      <c r="O230" s="44"/>
      <c r="P230" s="44" t="s">
        <v>9</v>
      </c>
      <c r="Q230" s="44" t="s">
        <v>254</v>
      </c>
      <c r="R230" s="44" t="s">
        <v>9</v>
      </c>
      <c r="S230" s="44" t="s">
        <v>9</v>
      </c>
      <c r="T230" s="44">
        <v>7.8055555555555545</v>
      </c>
    </row>
    <row r="231" spans="2:20" customFormat="1" x14ac:dyDescent="0.3">
      <c r="B231" s="43">
        <v>2012</v>
      </c>
      <c r="C231" s="44">
        <v>8.0556394251917176</v>
      </c>
      <c r="D231" s="297">
        <v>17.821666666666665</v>
      </c>
      <c r="E231" s="44">
        <v>1.7958433333333332</v>
      </c>
      <c r="F231" s="44" t="s">
        <v>9</v>
      </c>
      <c r="G231" s="44">
        <v>6.1133333333333333</v>
      </c>
      <c r="H231" s="44">
        <v>0.29433333333333339</v>
      </c>
      <c r="I231" s="44">
        <v>1.1796666666666666</v>
      </c>
      <c r="J231" s="44">
        <v>1.2333333333333333E-2</v>
      </c>
      <c r="K231" s="44">
        <v>4.7055333333333333</v>
      </c>
      <c r="L231" s="44">
        <v>0.25463333333333332</v>
      </c>
      <c r="M231" s="297">
        <v>19.373633333333334</v>
      </c>
      <c r="N231" s="280">
        <v>9.1965666666666657</v>
      </c>
      <c r="O231" s="44"/>
      <c r="P231" s="44" t="s">
        <v>9</v>
      </c>
      <c r="Q231" s="44" t="s">
        <v>293</v>
      </c>
      <c r="R231" s="44" t="s">
        <v>9</v>
      </c>
      <c r="S231" s="44" t="s">
        <v>9</v>
      </c>
      <c r="T231" s="44">
        <v>4.4566666666666661</v>
      </c>
    </row>
    <row r="232" spans="2:20" customFormat="1" x14ac:dyDescent="0.3">
      <c r="B232" s="43">
        <v>2013</v>
      </c>
      <c r="C232" s="44">
        <v>8.0533350907853389</v>
      </c>
      <c r="D232" s="297">
        <v>19.157499999999999</v>
      </c>
      <c r="E232" s="44">
        <v>1.9054166666666665</v>
      </c>
      <c r="F232" s="44" t="s">
        <v>9</v>
      </c>
      <c r="G232" s="44">
        <v>5.5000833333333334</v>
      </c>
      <c r="H232" s="44">
        <v>0.3798333333333333</v>
      </c>
      <c r="I232" s="44">
        <v>1.203958333333333</v>
      </c>
      <c r="J232" s="44">
        <v>3.833333333333333E-2</v>
      </c>
      <c r="K232" s="44">
        <v>5.7261666666666668</v>
      </c>
      <c r="L232" s="44">
        <v>0.37841666666666662</v>
      </c>
      <c r="M232" s="297">
        <v>20.351958333333332</v>
      </c>
      <c r="N232" s="297">
        <v>10.672291666666668</v>
      </c>
      <c r="O232" s="44"/>
      <c r="P232" s="44" t="s">
        <v>9</v>
      </c>
      <c r="Q232" s="44" t="s">
        <v>254</v>
      </c>
      <c r="R232" s="44" t="s">
        <v>9</v>
      </c>
      <c r="S232" s="44" t="s">
        <v>9</v>
      </c>
      <c r="T232" s="44">
        <v>4.5875000000000004</v>
      </c>
    </row>
    <row r="233" spans="2:20" customFormat="1" x14ac:dyDescent="0.3">
      <c r="B233" s="43">
        <v>2014</v>
      </c>
      <c r="C233" s="44">
        <v>7.8207629362270623</v>
      </c>
      <c r="D233" s="297">
        <v>20.772499999999997</v>
      </c>
      <c r="E233" s="44">
        <v>1.996375</v>
      </c>
      <c r="F233" s="44" t="s">
        <v>9</v>
      </c>
      <c r="G233" s="44">
        <v>7.7910833333333329</v>
      </c>
      <c r="H233" s="44">
        <v>0.47125</v>
      </c>
      <c r="I233" s="44">
        <v>1.0197500000000002</v>
      </c>
      <c r="J233" s="44">
        <v>4.2888888888888886E-2</v>
      </c>
      <c r="K233" s="44">
        <v>6.3945000000000007</v>
      </c>
      <c r="L233" s="44">
        <v>0.56716666666666671</v>
      </c>
      <c r="M233" s="297">
        <v>21.513041666666666</v>
      </c>
      <c r="N233" s="297">
        <v>11.032333333333332</v>
      </c>
      <c r="O233" s="44"/>
      <c r="P233" s="44" t="s">
        <v>9</v>
      </c>
      <c r="Q233" s="44" t="s">
        <v>254</v>
      </c>
      <c r="R233" s="44" t="s">
        <v>9</v>
      </c>
      <c r="S233" s="44" t="s">
        <v>9</v>
      </c>
      <c r="T233" s="44">
        <v>4.7541666666666664</v>
      </c>
    </row>
    <row r="234" spans="2:20" customFormat="1" x14ac:dyDescent="0.3">
      <c r="B234" s="43">
        <v>2015</v>
      </c>
      <c r="C234" s="44">
        <v>8.023905294087049</v>
      </c>
      <c r="D234" s="297">
        <v>23.372687499999998</v>
      </c>
      <c r="E234" s="44">
        <v>2.2104374999999998</v>
      </c>
      <c r="F234" s="44" t="s">
        <v>9</v>
      </c>
      <c r="G234" s="204">
        <v>11.327562499999999</v>
      </c>
      <c r="H234" s="44">
        <v>0.54143750000000002</v>
      </c>
      <c r="I234" s="44">
        <v>2.3275625</v>
      </c>
      <c r="J234" s="44">
        <v>3.3625000000000002E-2</v>
      </c>
      <c r="K234" s="44">
        <v>9.3711249999999993</v>
      </c>
      <c r="L234" s="44">
        <v>0.64100000000000001</v>
      </c>
      <c r="M234" s="297">
        <v>24.026250000000001</v>
      </c>
      <c r="N234" s="297">
        <v>12.0590625</v>
      </c>
      <c r="O234" s="44"/>
      <c r="P234" s="44" t="s">
        <v>9</v>
      </c>
      <c r="Q234" s="44" t="s">
        <v>254</v>
      </c>
      <c r="R234" s="44" t="s">
        <v>9</v>
      </c>
      <c r="S234" s="44" t="s">
        <v>9</v>
      </c>
      <c r="T234" s="44">
        <v>4.8375000000000004</v>
      </c>
    </row>
    <row r="235" spans="2:20" customFormat="1" x14ac:dyDescent="0.3">
      <c r="B235" s="43">
        <v>2016</v>
      </c>
      <c r="C235" s="44">
        <v>7.7703876410390009</v>
      </c>
      <c r="D235" s="297">
        <v>18.171250000000001</v>
      </c>
      <c r="E235" s="44">
        <v>1.5874375000000001</v>
      </c>
      <c r="F235" s="44" t="s">
        <v>9</v>
      </c>
      <c r="G235" s="44">
        <v>9.2640625000000014</v>
      </c>
      <c r="H235" s="44">
        <v>0.5475000000000001</v>
      </c>
      <c r="I235" s="44">
        <v>3.7254999999999994</v>
      </c>
      <c r="J235" s="44">
        <v>5.8000000000000003E-2</v>
      </c>
      <c r="K235" s="44">
        <v>7.7671250000000001</v>
      </c>
      <c r="L235" s="44">
        <v>1.7271249999999998</v>
      </c>
      <c r="M235" s="297">
        <v>17.779875000000001</v>
      </c>
      <c r="N235" s="297">
        <v>8.4961249999999993</v>
      </c>
      <c r="O235" s="44"/>
      <c r="P235" s="44" t="s">
        <v>9</v>
      </c>
      <c r="Q235" s="44" t="s">
        <v>254</v>
      </c>
      <c r="R235" s="44" t="s">
        <v>9</v>
      </c>
      <c r="S235" s="44" t="s">
        <v>9</v>
      </c>
      <c r="T235" s="44">
        <v>6.34375</v>
      </c>
    </row>
    <row r="236" spans="2:20" customFormat="1" ht="14.5" thickBot="1" x14ac:dyDescent="0.35">
      <c r="B236" s="54">
        <v>2017</v>
      </c>
      <c r="C236" s="55">
        <v>7.9679320830586011</v>
      </c>
      <c r="D236" s="298">
        <v>17.06625</v>
      </c>
      <c r="E236" s="55">
        <v>1.5253333333333334</v>
      </c>
      <c r="F236" s="55" t="s">
        <v>9</v>
      </c>
      <c r="G236" s="55">
        <v>7.390041666666666</v>
      </c>
      <c r="H236" s="55">
        <v>0.94762499999999994</v>
      </c>
      <c r="I236" s="55">
        <v>2.2723333333333335</v>
      </c>
      <c r="J236" s="55">
        <v>4.2500000000000003E-3</v>
      </c>
      <c r="K236" s="55">
        <v>7.4428749999999999</v>
      </c>
      <c r="L236" s="55">
        <v>0.50612500000000005</v>
      </c>
      <c r="M236" s="298">
        <v>16.051874999999999</v>
      </c>
      <c r="N236" s="298">
        <v>7.9082500000000016</v>
      </c>
      <c r="O236" s="55"/>
      <c r="P236" s="55" t="s">
        <v>9</v>
      </c>
      <c r="Q236" s="55" t="s">
        <v>254</v>
      </c>
      <c r="R236" s="55" t="s">
        <v>9</v>
      </c>
      <c r="S236" s="55" t="s">
        <v>9</v>
      </c>
      <c r="T236" s="55">
        <v>4.8875000000000002</v>
      </c>
    </row>
    <row r="237" spans="2:20" customFormat="1" x14ac:dyDescent="0.3">
      <c r="B237" s="981" t="s">
        <v>499</v>
      </c>
      <c r="C237" s="981"/>
      <c r="D237" s="981"/>
      <c r="E237" s="981"/>
      <c r="F237" s="981"/>
      <c r="G237" s="981"/>
      <c r="H237" s="981"/>
      <c r="I237" s="35"/>
      <c r="J237" s="35"/>
      <c r="K237" s="35"/>
      <c r="L237" s="35"/>
      <c r="M237" s="35"/>
      <c r="N237" s="35"/>
      <c r="O237" s="37"/>
      <c r="P237" s="39"/>
      <c r="Q237" s="38"/>
      <c r="R237" s="38"/>
      <c r="S237" s="39"/>
      <c r="T237" s="39"/>
    </row>
    <row r="238" spans="2:20" customFormat="1" x14ac:dyDescent="0.3">
      <c r="B238" s="981" t="s">
        <v>263</v>
      </c>
      <c r="C238" s="981"/>
      <c r="D238" s="981"/>
      <c r="E238" s="981"/>
      <c r="F238" s="981"/>
      <c r="G238" s="981"/>
      <c r="H238" s="981"/>
      <c r="I238" s="35"/>
      <c r="J238" s="35"/>
      <c r="K238" s="35"/>
      <c r="L238" s="35"/>
      <c r="M238" s="35"/>
      <c r="N238" s="35"/>
      <c r="O238" s="37"/>
      <c r="P238" s="39"/>
      <c r="Q238" s="38"/>
      <c r="R238" s="38"/>
      <c r="S238" s="39"/>
      <c r="T238" s="39"/>
    </row>
    <row r="239" spans="2:20" customFormat="1" x14ac:dyDescent="0.3">
      <c r="B239" s="19"/>
      <c r="C239" s="19"/>
      <c r="D239" s="19"/>
      <c r="E239" s="19"/>
      <c r="F239" s="19"/>
      <c r="G239" s="19"/>
      <c r="H239" s="19"/>
      <c r="I239" s="35"/>
      <c r="J239" s="35"/>
      <c r="K239" s="35"/>
      <c r="L239" s="35"/>
      <c r="M239" s="35"/>
      <c r="N239" s="35"/>
      <c r="O239" s="37"/>
      <c r="P239" s="39"/>
      <c r="Q239" s="38"/>
      <c r="R239" s="38"/>
      <c r="S239" s="39"/>
      <c r="T239" s="39"/>
    </row>
    <row r="240" spans="2:20" customFormat="1" ht="15.5" thickBot="1" x14ac:dyDescent="0.35">
      <c r="B240" s="40" t="s">
        <v>446</v>
      </c>
      <c r="C240" s="34"/>
      <c r="D240" s="35"/>
      <c r="E240" s="36"/>
      <c r="F240" s="36"/>
      <c r="G240" s="35"/>
      <c r="H240" s="35"/>
      <c r="I240" s="35"/>
      <c r="J240" s="35"/>
      <c r="K240" s="35"/>
      <c r="L240" s="35"/>
      <c r="M240" s="35"/>
      <c r="N240" s="35"/>
      <c r="O240" s="37"/>
      <c r="P240" s="39"/>
      <c r="Q240" s="38"/>
      <c r="R240" s="38"/>
      <c r="S240" s="39"/>
      <c r="T240" s="39"/>
    </row>
    <row r="241" spans="2:20" customFormat="1" x14ac:dyDescent="0.3">
      <c r="B241" s="41"/>
      <c r="C241" s="982" t="s">
        <v>16</v>
      </c>
      <c r="D241" s="982"/>
      <c r="E241" s="982"/>
      <c r="F241" s="982"/>
      <c r="G241" s="982"/>
      <c r="H241" s="982"/>
      <c r="I241" s="982"/>
      <c r="J241" s="982"/>
      <c r="K241" s="982"/>
      <c r="L241" s="982"/>
      <c r="M241" s="982"/>
      <c r="N241" s="982"/>
      <c r="O241" s="42"/>
      <c r="P241" s="982" t="s">
        <v>70</v>
      </c>
      <c r="Q241" s="982"/>
      <c r="R241" s="982"/>
      <c r="S241" s="982"/>
      <c r="T241" s="982"/>
    </row>
    <row r="242" spans="2:20" customFormat="1" ht="17.5" x14ac:dyDescent="0.45">
      <c r="B242" s="43"/>
      <c r="C242" s="44" t="s">
        <v>94</v>
      </c>
      <c r="D242" s="45" t="s">
        <v>95</v>
      </c>
      <c r="E242" s="46" t="s">
        <v>96</v>
      </c>
      <c r="F242" s="46" t="s">
        <v>460</v>
      </c>
      <c r="G242" s="45" t="s">
        <v>120</v>
      </c>
      <c r="H242" s="45" t="s">
        <v>121</v>
      </c>
      <c r="I242" s="45" t="s">
        <v>122</v>
      </c>
      <c r="J242" s="45" t="s">
        <v>123</v>
      </c>
      <c r="K242" s="45" t="s">
        <v>124</v>
      </c>
      <c r="L242" s="45" t="s">
        <v>125</v>
      </c>
      <c r="M242" s="45" t="s">
        <v>126</v>
      </c>
      <c r="N242" s="45" t="s">
        <v>127</v>
      </c>
      <c r="O242" s="43"/>
      <c r="P242" s="47" t="s">
        <v>25</v>
      </c>
      <c r="Q242" s="46" t="s">
        <v>128</v>
      </c>
      <c r="R242" s="46" t="s">
        <v>129</v>
      </c>
      <c r="S242" s="47" t="s">
        <v>90</v>
      </c>
      <c r="T242" s="47" t="s">
        <v>26</v>
      </c>
    </row>
    <row r="243" spans="2:20" customFormat="1" x14ac:dyDescent="0.3">
      <c r="B243" s="48"/>
      <c r="C243" s="49"/>
      <c r="D243" s="50" t="s">
        <v>114</v>
      </c>
      <c r="E243" s="51" t="s">
        <v>115</v>
      </c>
      <c r="F243" s="51" t="s">
        <v>459</v>
      </c>
      <c r="G243" s="50" t="s">
        <v>116</v>
      </c>
      <c r="H243" s="50" t="s">
        <v>116</v>
      </c>
      <c r="I243" s="50" t="s">
        <v>116</v>
      </c>
      <c r="J243" s="50" t="s">
        <v>116</v>
      </c>
      <c r="K243" s="50" t="s">
        <v>116</v>
      </c>
      <c r="L243" s="50" t="s">
        <v>116</v>
      </c>
      <c r="M243" s="50" t="s">
        <v>116</v>
      </c>
      <c r="N243" s="50" t="s">
        <v>116</v>
      </c>
      <c r="O243" s="48"/>
      <c r="P243" s="52" t="s">
        <v>117</v>
      </c>
      <c r="Q243" s="51" t="s">
        <v>116</v>
      </c>
      <c r="R243" s="51" t="s">
        <v>116</v>
      </c>
      <c r="S243" s="52" t="s">
        <v>116</v>
      </c>
      <c r="T243" s="52" t="s">
        <v>116</v>
      </c>
    </row>
    <row r="244" spans="2:20" customFormat="1" x14ac:dyDescent="0.3">
      <c r="B244" s="43">
        <v>2002</v>
      </c>
      <c r="C244" s="44">
        <v>7.2332973358416242</v>
      </c>
      <c r="D244" s="45">
        <v>4.8419999999999996</v>
      </c>
      <c r="E244" s="45">
        <v>9.7572956004919303E-2</v>
      </c>
      <c r="F244" s="45" t="s">
        <v>9</v>
      </c>
      <c r="G244" s="45">
        <v>3.4735296000000004</v>
      </c>
      <c r="H244" s="45">
        <v>1.1122800000000002</v>
      </c>
      <c r="I244" s="45">
        <v>0.43390800000000007</v>
      </c>
      <c r="J244" s="45">
        <v>3.7884000000000001E-2</v>
      </c>
      <c r="K244" s="45">
        <v>1.8723056</v>
      </c>
      <c r="L244" s="45">
        <v>0.51768400000000003</v>
      </c>
      <c r="M244" s="45">
        <v>7.1743199999999998</v>
      </c>
      <c r="N244" s="45">
        <v>0.87139799999999989</v>
      </c>
      <c r="O244" s="53"/>
      <c r="P244" s="47" t="s">
        <v>9</v>
      </c>
      <c r="Q244" s="46" t="s">
        <v>9</v>
      </c>
      <c r="R244" s="46" t="s">
        <v>9</v>
      </c>
      <c r="S244" s="47" t="s">
        <v>9</v>
      </c>
      <c r="T244" s="47" t="s">
        <v>9</v>
      </c>
    </row>
    <row r="245" spans="2:20" customFormat="1" x14ac:dyDescent="0.3">
      <c r="B245" s="43">
        <v>2003</v>
      </c>
      <c r="C245" s="44">
        <v>6.7543397365751652</v>
      </c>
      <c r="D245" s="45">
        <v>4.6020000000000003</v>
      </c>
      <c r="E245" s="45">
        <v>0.26619999999999999</v>
      </c>
      <c r="F245" s="45" t="s">
        <v>9</v>
      </c>
      <c r="G245" s="45">
        <v>3.16</v>
      </c>
      <c r="H245" s="45">
        <v>0.74</v>
      </c>
      <c r="I245" s="45">
        <v>0.36199999999999999</v>
      </c>
      <c r="J245" s="45">
        <v>0.04</v>
      </c>
      <c r="K245" s="45">
        <v>1.6519999999999999</v>
      </c>
      <c r="L245" s="45">
        <v>0.48</v>
      </c>
      <c r="M245" s="45">
        <v>5.8779999999999992</v>
      </c>
      <c r="N245" s="45">
        <v>0.83</v>
      </c>
      <c r="O245" s="53"/>
      <c r="P245" s="47" t="s">
        <v>9</v>
      </c>
      <c r="Q245" s="46" t="s">
        <v>9</v>
      </c>
      <c r="R245" s="46" t="s">
        <v>9</v>
      </c>
      <c r="S245" s="47" t="s">
        <v>9</v>
      </c>
      <c r="T245" s="47" t="s">
        <v>9</v>
      </c>
    </row>
    <row r="246" spans="2:20" customFormat="1" x14ac:dyDescent="0.3">
      <c r="B246" s="43">
        <v>2004</v>
      </c>
      <c r="C246" s="44">
        <v>6.7957685530800207</v>
      </c>
      <c r="D246" s="45">
        <v>4.4366666666666665</v>
      </c>
      <c r="E246" s="45">
        <v>0.29566666666666669</v>
      </c>
      <c r="F246" s="45" t="s">
        <v>9</v>
      </c>
      <c r="G246" s="45">
        <v>2.7549999999999999</v>
      </c>
      <c r="H246" s="45">
        <v>0.70166666666666666</v>
      </c>
      <c r="I246" s="45">
        <v>0.53666666666666674</v>
      </c>
      <c r="J246" s="45">
        <v>6.25E-2</v>
      </c>
      <c r="K246" s="45">
        <v>1.6016666666666666</v>
      </c>
      <c r="L246" s="45">
        <v>0.71499999999999997</v>
      </c>
      <c r="M246" s="45">
        <v>5.93</v>
      </c>
      <c r="N246" s="45">
        <v>0.89166666666666661</v>
      </c>
      <c r="O246" s="53"/>
      <c r="P246" s="47" t="s">
        <v>9</v>
      </c>
      <c r="Q246" s="46" t="s">
        <v>9</v>
      </c>
      <c r="R246" s="46" t="s">
        <v>9</v>
      </c>
      <c r="S246" s="47" t="s">
        <v>9</v>
      </c>
      <c r="T246" s="47" t="s">
        <v>9</v>
      </c>
    </row>
    <row r="247" spans="2:20" customFormat="1" x14ac:dyDescent="0.3">
      <c r="B247" s="43">
        <v>2005</v>
      </c>
      <c r="C247" s="44">
        <v>6.8963174290406881</v>
      </c>
      <c r="D247" s="45">
        <v>4.8385714285714281</v>
      </c>
      <c r="E247" s="45">
        <v>0.36699999999999999</v>
      </c>
      <c r="F247" s="45" t="s">
        <v>9</v>
      </c>
      <c r="G247" s="45">
        <v>3.1785714285714284</v>
      </c>
      <c r="H247" s="45">
        <v>0.81857142857142851</v>
      </c>
      <c r="I247" s="45">
        <v>0.55571428571428572</v>
      </c>
      <c r="J247" s="45">
        <v>0.05</v>
      </c>
      <c r="K247" s="45">
        <v>1.9528571428571428</v>
      </c>
      <c r="L247" s="45">
        <v>0.68142857142857138</v>
      </c>
      <c r="M247" s="45">
        <v>8.9</v>
      </c>
      <c r="N247" s="45">
        <v>1.0428571428571429</v>
      </c>
      <c r="O247" s="53"/>
      <c r="P247" s="47" t="s">
        <v>9</v>
      </c>
      <c r="Q247" s="45" t="s">
        <v>9</v>
      </c>
      <c r="R247" s="45">
        <v>3.0000000000000005E-3</v>
      </c>
      <c r="S247" s="47" t="s">
        <v>9</v>
      </c>
      <c r="T247" s="47" t="s">
        <v>9</v>
      </c>
    </row>
    <row r="248" spans="2:20" customFormat="1" x14ac:dyDescent="0.3">
      <c r="B248" s="43">
        <v>2006</v>
      </c>
      <c r="C248" s="44">
        <v>6.991940903723739</v>
      </c>
      <c r="D248" s="45">
        <v>5.0657142857142858</v>
      </c>
      <c r="E248" s="45">
        <v>0.32714285714285712</v>
      </c>
      <c r="F248" s="45" t="s">
        <v>9</v>
      </c>
      <c r="G248" s="45">
        <v>3.6042857142857145</v>
      </c>
      <c r="H248" s="45">
        <v>0.79</v>
      </c>
      <c r="I248" s="45">
        <v>0.46142857142857135</v>
      </c>
      <c r="J248" s="45">
        <v>0.11</v>
      </c>
      <c r="K248" s="45">
        <v>2.0657142857142858</v>
      </c>
      <c r="L248" s="45">
        <v>0.61857142857142855</v>
      </c>
      <c r="M248" s="45">
        <v>9.0399999999999991</v>
      </c>
      <c r="N248" s="45">
        <v>1.0714285714285714</v>
      </c>
      <c r="O248" s="53"/>
      <c r="P248" s="47" t="s">
        <v>9</v>
      </c>
      <c r="Q248" s="45" t="s">
        <v>9</v>
      </c>
      <c r="R248" s="45">
        <v>3.2857142857142855E-3</v>
      </c>
      <c r="S248" s="47" t="s">
        <v>9</v>
      </c>
      <c r="T248" s="47" t="s">
        <v>9</v>
      </c>
    </row>
    <row r="249" spans="2:20" customFormat="1" x14ac:dyDescent="0.3">
      <c r="B249" s="43">
        <v>2007</v>
      </c>
      <c r="C249" s="44">
        <v>6.893034028283469</v>
      </c>
      <c r="D249" s="45">
        <v>5.0640000000000001</v>
      </c>
      <c r="E249" s="45">
        <v>0.33879999999999999</v>
      </c>
      <c r="F249" s="45" t="s">
        <v>9</v>
      </c>
      <c r="G249" s="45">
        <v>3.18</v>
      </c>
      <c r="H249" s="45">
        <v>0.78800000000000003</v>
      </c>
      <c r="I249" s="45">
        <v>0.57199999999999995</v>
      </c>
      <c r="J249" s="45">
        <v>7.3999999999999996E-2</v>
      </c>
      <c r="K249" s="45">
        <v>2.218</v>
      </c>
      <c r="L249" s="45">
        <v>0.54800000000000004</v>
      </c>
      <c r="M249" s="45">
        <v>8.6259999999999994</v>
      </c>
      <c r="N249" s="45">
        <v>1.0260000000000002</v>
      </c>
      <c r="O249" s="53"/>
      <c r="P249" s="47" t="s">
        <v>9</v>
      </c>
      <c r="Q249" s="45" t="s">
        <v>148</v>
      </c>
      <c r="R249" s="45">
        <v>2.5714285714285713E-3</v>
      </c>
      <c r="S249" s="47" t="s">
        <v>9</v>
      </c>
      <c r="T249" s="47" t="s">
        <v>9</v>
      </c>
    </row>
    <row r="250" spans="2:20" customFormat="1" x14ac:dyDescent="0.3">
      <c r="B250" s="43">
        <v>2008</v>
      </c>
      <c r="C250" s="44">
        <v>6.3647733628887488</v>
      </c>
      <c r="D250" s="45">
        <v>6.5933333333333337</v>
      </c>
      <c r="E250" s="45">
        <v>0.28199999999999997</v>
      </c>
      <c r="F250" s="45" t="s">
        <v>9</v>
      </c>
      <c r="G250" s="45">
        <v>3.8149999999999999</v>
      </c>
      <c r="H250" s="45">
        <v>1.3316666666666666</v>
      </c>
      <c r="I250" s="45">
        <v>0.73333333333333339</v>
      </c>
      <c r="J250" s="45" t="s">
        <v>147</v>
      </c>
      <c r="K250" s="45">
        <v>1.93</v>
      </c>
      <c r="L250" s="45">
        <v>0.60333333333333339</v>
      </c>
      <c r="M250" s="47">
        <v>13.703333333333333</v>
      </c>
      <c r="N250" s="45">
        <v>1</v>
      </c>
      <c r="O250" s="53"/>
      <c r="P250" s="47" t="s">
        <v>9</v>
      </c>
      <c r="Q250" s="45">
        <v>6.9999999999999993E-3</v>
      </c>
      <c r="R250" s="45" t="s">
        <v>148</v>
      </c>
      <c r="S250" s="47" t="s">
        <v>9</v>
      </c>
      <c r="T250" s="47" t="s">
        <v>9</v>
      </c>
    </row>
    <row r="251" spans="2:20" customFormat="1" x14ac:dyDescent="0.3">
      <c r="B251" s="43">
        <v>2009</v>
      </c>
      <c r="C251" s="44">
        <v>7.1278081792986292</v>
      </c>
      <c r="D251" s="45">
        <v>4.7</v>
      </c>
      <c r="E251" s="45">
        <v>0.33083333333333331</v>
      </c>
      <c r="F251" s="45" t="s">
        <v>9</v>
      </c>
      <c r="G251" s="45">
        <v>3.4733333333333332</v>
      </c>
      <c r="H251" s="45">
        <v>0.48833333333333334</v>
      </c>
      <c r="I251" s="45">
        <v>0.41333333333333339</v>
      </c>
      <c r="J251" s="45" t="s">
        <v>147</v>
      </c>
      <c r="K251" s="45">
        <v>1.655</v>
      </c>
      <c r="L251" s="45">
        <v>0.57499999999999996</v>
      </c>
      <c r="M251" s="45">
        <v>5.4050000000000002</v>
      </c>
      <c r="N251" s="45">
        <v>0.755</v>
      </c>
      <c r="O251" s="53"/>
      <c r="P251" s="47" t="s">
        <v>9</v>
      </c>
      <c r="Q251" s="45" t="s">
        <v>9</v>
      </c>
      <c r="R251" s="45" t="s">
        <v>148</v>
      </c>
      <c r="S251" s="47" t="s">
        <v>9</v>
      </c>
      <c r="T251" s="47" t="s">
        <v>9</v>
      </c>
    </row>
    <row r="252" spans="2:20" customFormat="1" x14ac:dyDescent="0.3">
      <c r="B252" s="43">
        <v>2010</v>
      </c>
      <c r="C252" s="44">
        <v>6.6727989644537242</v>
      </c>
      <c r="D252" s="45">
        <v>5.57</v>
      </c>
      <c r="E252" s="45">
        <v>0.38014285714285717</v>
      </c>
      <c r="F252" s="45" t="s">
        <v>9</v>
      </c>
      <c r="G252" s="45">
        <v>4.4700000000000006</v>
      </c>
      <c r="H252" s="45">
        <v>0.86285714285714288</v>
      </c>
      <c r="I252" s="45">
        <v>0.78142857142857136</v>
      </c>
      <c r="J252" s="45">
        <v>0.13400000000000001</v>
      </c>
      <c r="K252" s="45">
        <v>2.1671428571428573</v>
      </c>
      <c r="L252" s="45">
        <v>1.1885714285714286</v>
      </c>
      <c r="M252" s="45">
        <v>7.5200000000000005</v>
      </c>
      <c r="N252" s="45">
        <v>1.1485714285714284</v>
      </c>
      <c r="O252" s="53"/>
      <c r="P252" s="47" t="s">
        <v>9</v>
      </c>
      <c r="Q252" s="45">
        <v>1.0499999999999999E-2</v>
      </c>
      <c r="R252" s="45" t="s">
        <v>148</v>
      </c>
      <c r="S252" s="47" t="s">
        <v>9</v>
      </c>
      <c r="T252" s="47" t="s">
        <v>9</v>
      </c>
    </row>
    <row r="253" spans="2:20" customFormat="1" x14ac:dyDescent="0.3">
      <c r="B253" s="43">
        <v>2011</v>
      </c>
      <c r="C253" s="44">
        <v>6.2763286373044016</v>
      </c>
      <c r="D253" s="45">
        <v>5.3299999999999992</v>
      </c>
      <c r="E253" s="45">
        <v>0.32666666666666666</v>
      </c>
      <c r="F253" s="45" t="s">
        <v>9</v>
      </c>
      <c r="G253" s="45">
        <v>3.73</v>
      </c>
      <c r="H253" s="45">
        <v>0.75499999999999989</v>
      </c>
      <c r="I253" s="45">
        <v>0.78500000000000003</v>
      </c>
      <c r="J253" s="45">
        <v>0.06</v>
      </c>
      <c r="K253" s="45">
        <v>1.57</v>
      </c>
      <c r="L253" s="45">
        <v>0.67666666666666675</v>
      </c>
      <c r="M253" s="45">
        <v>5.8033333333333337</v>
      </c>
      <c r="N253" s="45">
        <v>0.8716666666666667</v>
      </c>
      <c r="O253" s="53"/>
      <c r="P253" s="47" t="s">
        <v>9</v>
      </c>
      <c r="Q253" s="45">
        <v>8.1666666666666676E-3</v>
      </c>
      <c r="R253" s="45">
        <v>2E-3</v>
      </c>
      <c r="S253" s="47" t="s">
        <v>9</v>
      </c>
      <c r="T253" s="47" t="s">
        <v>9</v>
      </c>
    </row>
    <row r="254" spans="2:20" customFormat="1" x14ac:dyDescent="0.3">
      <c r="B254" s="43">
        <v>2012</v>
      </c>
      <c r="C254" s="44">
        <v>7.2374606316659875</v>
      </c>
      <c r="D254" s="45">
        <v>4.55</v>
      </c>
      <c r="E254" s="45">
        <v>0.3175</v>
      </c>
      <c r="F254" s="45" t="s">
        <v>9</v>
      </c>
      <c r="G254" s="45" t="s">
        <v>9</v>
      </c>
      <c r="H254" s="45" t="s">
        <v>9</v>
      </c>
      <c r="I254" s="45" t="s">
        <v>9</v>
      </c>
      <c r="J254" s="45" t="s">
        <v>9</v>
      </c>
      <c r="K254" s="45" t="s">
        <v>9</v>
      </c>
      <c r="L254" s="45" t="s">
        <v>9</v>
      </c>
      <c r="M254" s="45" t="s">
        <v>9</v>
      </c>
      <c r="N254" s="45" t="s">
        <v>9</v>
      </c>
      <c r="O254" s="53"/>
      <c r="P254" s="47" t="s">
        <v>9</v>
      </c>
      <c r="Q254" s="45">
        <v>8.0000000000000002E-3</v>
      </c>
      <c r="R254" s="45">
        <v>5.4999999999999997E-3</v>
      </c>
      <c r="S254" s="47" t="s">
        <v>9</v>
      </c>
      <c r="T254" s="47" t="s">
        <v>9</v>
      </c>
    </row>
    <row r="255" spans="2:20" customFormat="1" x14ac:dyDescent="0.3">
      <c r="B255" s="43">
        <v>2013</v>
      </c>
      <c r="C255" s="44">
        <v>6.8437342923611011</v>
      </c>
      <c r="D255" s="45">
        <v>4.32</v>
      </c>
      <c r="E255" s="45">
        <v>0.29400000000000004</v>
      </c>
      <c r="F255" s="45" t="s">
        <v>9</v>
      </c>
      <c r="G255" s="45">
        <v>2.81</v>
      </c>
      <c r="H255" s="45">
        <v>0.45999999999999996</v>
      </c>
      <c r="I255" s="45">
        <v>0.36750000000000005</v>
      </c>
      <c r="J255" s="45" t="s">
        <v>142</v>
      </c>
      <c r="K255" s="45">
        <v>1.4625000000000001</v>
      </c>
      <c r="L255" s="45">
        <v>1.0075000000000001</v>
      </c>
      <c r="M255" s="45">
        <v>6.1325000000000003</v>
      </c>
      <c r="N255" s="45">
        <v>0.82750000000000001</v>
      </c>
      <c r="O255" s="53"/>
      <c r="P255" s="47" t="s">
        <v>9</v>
      </c>
      <c r="Q255" s="46" t="s">
        <v>9</v>
      </c>
      <c r="R255" s="46" t="s">
        <v>9</v>
      </c>
      <c r="S255" s="47" t="s">
        <v>9</v>
      </c>
      <c r="T255" s="47" t="s">
        <v>9</v>
      </c>
    </row>
    <row r="256" spans="2:20" customFormat="1" x14ac:dyDescent="0.3">
      <c r="B256" s="43">
        <v>2014</v>
      </c>
      <c r="C256" s="45" t="s">
        <v>9</v>
      </c>
      <c r="D256" s="45" t="s">
        <v>9</v>
      </c>
      <c r="E256" s="45" t="s">
        <v>9</v>
      </c>
      <c r="F256" s="45" t="s">
        <v>9</v>
      </c>
      <c r="G256" s="45" t="s">
        <v>9</v>
      </c>
      <c r="H256" s="45" t="s">
        <v>9</v>
      </c>
      <c r="I256" s="45" t="s">
        <v>9</v>
      </c>
      <c r="J256" s="45" t="s">
        <v>9</v>
      </c>
      <c r="K256" s="45" t="s">
        <v>9</v>
      </c>
      <c r="L256" s="45" t="s">
        <v>9</v>
      </c>
      <c r="M256" s="45" t="s">
        <v>9</v>
      </c>
      <c r="N256" s="45" t="s">
        <v>9</v>
      </c>
      <c r="O256" s="45"/>
      <c r="P256" s="45" t="s">
        <v>9</v>
      </c>
      <c r="Q256" s="45" t="s">
        <v>9</v>
      </c>
      <c r="R256" s="45" t="s">
        <v>9</v>
      </c>
      <c r="S256" s="45" t="s">
        <v>9</v>
      </c>
      <c r="T256" s="47" t="s">
        <v>9</v>
      </c>
    </row>
    <row r="257" spans="2:20" customFormat="1" x14ac:dyDescent="0.3">
      <c r="B257" s="43">
        <v>2015</v>
      </c>
      <c r="C257" s="44">
        <v>7.2274292053188667</v>
      </c>
      <c r="D257" s="45">
        <v>5.3683333333333332</v>
      </c>
      <c r="E257" s="45">
        <v>0.35016666666666668</v>
      </c>
      <c r="F257" s="45" t="s">
        <v>9</v>
      </c>
      <c r="G257" s="45">
        <v>4.4249999999999998</v>
      </c>
      <c r="H257" s="45">
        <v>0.82333333333333325</v>
      </c>
      <c r="I257" s="45">
        <v>0.375</v>
      </c>
      <c r="J257" s="45" t="s">
        <v>9</v>
      </c>
      <c r="K257" s="45" t="s">
        <v>9</v>
      </c>
      <c r="L257" s="45" t="s">
        <v>9</v>
      </c>
      <c r="M257" s="45" t="s">
        <v>9</v>
      </c>
      <c r="N257" s="45" t="s">
        <v>9</v>
      </c>
      <c r="O257" s="53"/>
      <c r="P257" s="47" t="s">
        <v>9</v>
      </c>
      <c r="Q257" s="46" t="s">
        <v>9</v>
      </c>
      <c r="R257" s="46" t="s">
        <v>9</v>
      </c>
      <c r="S257" s="47" t="s">
        <v>9</v>
      </c>
      <c r="T257" s="47" t="s">
        <v>9</v>
      </c>
    </row>
    <row r="258" spans="2:20" customFormat="1" x14ac:dyDescent="0.3">
      <c r="B258" s="43">
        <v>2016</v>
      </c>
      <c r="C258" s="44">
        <v>6.5920799721769603</v>
      </c>
      <c r="D258" s="45">
        <v>4.3916666666666666</v>
      </c>
      <c r="E258" s="45">
        <v>0.27683333333333332</v>
      </c>
      <c r="F258" s="45" t="s">
        <v>9</v>
      </c>
      <c r="G258" s="45">
        <v>3.418333333333333</v>
      </c>
      <c r="H258" s="45">
        <v>0.34166666666666673</v>
      </c>
      <c r="I258" s="45">
        <v>0.34499999999999997</v>
      </c>
      <c r="J258" s="45" t="s">
        <v>142</v>
      </c>
      <c r="K258" s="45">
        <v>1.4466666666666665</v>
      </c>
      <c r="L258" s="45">
        <v>0.56833333333333336</v>
      </c>
      <c r="M258" s="45">
        <v>6.55</v>
      </c>
      <c r="N258" s="45">
        <v>0.81500000000000006</v>
      </c>
      <c r="O258" s="53"/>
      <c r="P258" s="47" t="s">
        <v>9</v>
      </c>
      <c r="Q258" s="46" t="s">
        <v>9</v>
      </c>
      <c r="R258" s="46" t="s">
        <v>9</v>
      </c>
      <c r="S258" s="47" t="s">
        <v>9</v>
      </c>
      <c r="T258" s="47" t="s">
        <v>9</v>
      </c>
    </row>
    <row r="259" spans="2:20" customFormat="1" x14ac:dyDescent="0.3">
      <c r="B259" s="43">
        <v>2017</v>
      </c>
      <c r="C259" s="44">
        <v>6.7308021855542721</v>
      </c>
      <c r="D259" s="45">
        <v>5.09</v>
      </c>
      <c r="E259" s="45">
        <v>0.34560000000000002</v>
      </c>
      <c r="F259" s="45" t="s">
        <v>9</v>
      </c>
      <c r="G259" s="45">
        <v>4.72</v>
      </c>
      <c r="H259" s="45">
        <v>0.84600000000000009</v>
      </c>
      <c r="I259" s="45">
        <v>0.47800000000000004</v>
      </c>
      <c r="J259" s="45">
        <v>8.0000000000000019E-3</v>
      </c>
      <c r="K259" s="45">
        <v>1.8879999999999999</v>
      </c>
      <c r="L259" s="45">
        <v>0.51600000000000001</v>
      </c>
      <c r="M259" s="45">
        <v>6.9</v>
      </c>
      <c r="N259" s="45">
        <v>0.88400000000000001</v>
      </c>
      <c r="O259" s="53"/>
      <c r="P259" s="47" t="s">
        <v>9</v>
      </c>
      <c r="Q259" s="46" t="s">
        <v>9</v>
      </c>
      <c r="R259" s="46" t="s">
        <v>9</v>
      </c>
      <c r="S259" s="47" t="s">
        <v>9</v>
      </c>
      <c r="T259" s="47" t="s">
        <v>9</v>
      </c>
    </row>
    <row r="260" spans="2:20" customFormat="1" ht="14.5" thickBot="1" x14ac:dyDescent="0.35">
      <c r="B260" s="54">
        <v>2018</v>
      </c>
      <c r="C260" s="55">
        <v>6.7886456982111545</v>
      </c>
      <c r="D260" s="56">
        <v>4.3780000000000001</v>
      </c>
      <c r="E260" s="56">
        <v>0.27860000000000001</v>
      </c>
      <c r="F260" s="56" t="s">
        <v>9</v>
      </c>
      <c r="G260" s="56">
        <v>3.5159999999999996</v>
      </c>
      <c r="H260" s="56">
        <v>0.82799999999999996</v>
      </c>
      <c r="I260" s="56">
        <v>0.29599999999999993</v>
      </c>
      <c r="J260" s="56">
        <v>7.6000000000000004E-4</v>
      </c>
      <c r="K260" s="56">
        <v>1.9</v>
      </c>
      <c r="L260" s="56">
        <v>0.42599999999999999</v>
      </c>
      <c r="M260" s="56">
        <v>5.7200000000000006</v>
      </c>
      <c r="N260" s="56">
        <v>0.70399999999999996</v>
      </c>
      <c r="O260" s="66"/>
      <c r="P260" s="58" t="s">
        <v>9</v>
      </c>
      <c r="Q260" s="57" t="s">
        <v>9</v>
      </c>
      <c r="R260" s="57" t="s">
        <v>9</v>
      </c>
      <c r="S260" s="58" t="s">
        <v>9</v>
      </c>
      <c r="T260" s="58" t="s">
        <v>9</v>
      </c>
    </row>
    <row r="261" spans="2:20" customFormat="1" x14ac:dyDescent="0.3">
      <c r="B261" s="33"/>
      <c r="C261" s="34"/>
      <c r="D261" s="35"/>
      <c r="E261" s="36"/>
      <c r="F261" s="36"/>
      <c r="G261" s="35"/>
      <c r="H261" s="35"/>
      <c r="I261" s="35"/>
      <c r="J261" s="35"/>
      <c r="K261" s="35"/>
      <c r="L261" s="35"/>
      <c r="M261" s="35"/>
      <c r="N261" s="35"/>
      <c r="O261" s="37"/>
      <c r="P261" s="39"/>
      <c r="Q261" s="38"/>
      <c r="R261" s="38"/>
      <c r="S261" s="39"/>
      <c r="T261" s="39"/>
    </row>
    <row r="262" spans="2:20" customFormat="1" ht="15.5" thickBot="1" x14ac:dyDescent="0.35">
      <c r="B262" s="40" t="s">
        <v>435</v>
      </c>
      <c r="C262" s="34"/>
      <c r="D262" s="35"/>
      <c r="E262" s="36"/>
      <c r="F262" s="36"/>
      <c r="G262" s="35"/>
      <c r="H262" s="35"/>
      <c r="I262" s="35"/>
      <c r="J262" s="35"/>
      <c r="K262" s="35"/>
      <c r="L262" s="35"/>
      <c r="M262" s="35"/>
      <c r="N262" s="35"/>
      <c r="O262" s="37"/>
      <c r="P262" s="39"/>
      <c r="Q262" s="38"/>
      <c r="R262" s="38"/>
      <c r="S262" s="39"/>
      <c r="T262" s="39"/>
    </row>
    <row r="263" spans="2:20" customFormat="1" x14ac:dyDescent="0.3">
      <c r="B263" s="41"/>
      <c r="C263" s="982" t="s">
        <v>16</v>
      </c>
      <c r="D263" s="982"/>
      <c r="E263" s="982"/>
      <c r="F263" s="982"/>
      <c r="G263" s="982"/>
      <c r="H263" s="982"/>
      <c r="I263" s="982"/>
      <c r="J263" s="982"/>
      <c r="K263" s="982"/>
      <c r="L263" s="982"/>
      <c r="M263" s="982"/>
      <c r="N263" s="982"/>
      <c r="O263" s="42"/>
      <c r="P263" s="982" t="s">
        <v>70</v>
      </c>
      <c r="Q263" s="982"/>
      <c r="R263" s="982"/>
      <c r="S263" s="982"/>
      <c r="T263" s="982"/>
    </row>
    <row r="264" spans="2:20" customFormat="1" ht="17.5" x14ac:dyDescent="0.45">
      <c r="B264" s="43"/>
      <c r="C264" s="44" t="s">
        <v>94</v>
      </c>
      <c r="D264" s="45" t="s">
        <v>95</v>
      </c>
      <c r="E264" s="46" t="s">
        <v>96</v>
      </c>
      <c r="F264" s="46" t="s">
        <v>460</v>
      </c>
      <c r="G264" s="45" t="s">
        <v>120</v>
      </c>
      <c r="H264" s="45" t="s">
        <v>121</v>
      </c>
      <c r="I264" s="45" t="s">
        <v>122</v>
      </c>
      <c r="J264" s="45" t="s">
        <v>123</v>
      </c>
      <c r="K264" s="45" t="s">
        <v>124</v>
      </c>
      <c r="L264" s="45" t="s">
        <v>125</v>
      </c>
      <c r="M264" s="45" t="s">
        <v>126</v>
      </c>
      <c r="N264" s="45" t="s">
        <v>127</v>
      </c>
      <c r="O264" s="43"/>
      <c r="P264" s="47" t="s">
        <v>25</v>
      </c>
      <c r="Q264" s="46" t="s">
        <v>128</v>
      </c>
      <c r="R264" s="46" t="s">
        <v>129</v>
      </c>
      <c r="S264" s="47" t="s">
        <v>90</v>
      </c>
      <c r="T264" s="47" t="s">
        <v>26</v>
      </c>
    </row>
    <row r="265" spans="2:20" customFormat="1" x14ac:dyDescent="0.3">
      <c r="B265" s="48"/>
      <c r="C265" s="49"/>
      <c r="D265" s="50" t="s">
        <v>114</v>
      </c>
      <c r="E265" s="51" t="s">
        <v>115</v>
      </c>
      <c r="F265" s="51" t="s">
        <v>459</v>
      </c>
      <c r="G265" s="50" t="s">
        <v>116</v>
      </c>
      <c r="H265" s="50" t="s">
        <v>116</v>
      </c>
      <c r="I265" s="50" t="s">
        <v>116</v>
      </c>
      <c r="J265" s="50" t="s">
        <v>116</v>
      </c>
      <c r="K265" s="50" t="s">
        <v>116</v>
      </c>
      <c r="L265" s="50" t="s">
        <v>116</v>
      </c>
      <c r="M265" s="50" t="s">
        <v>116</v>
      </c>
      <c r="N265" s="50" t="s">
        <v>116</v>
      </c>
      <c r="O265" s="48"/>
      <c r="P265" s="52" t="s">
        <v>117</v>
      </c>
      <c r="Q265" s="51" t="s">
        <v>116</v>
      </c>
      <c r="R265" s="51" t="s">
        <v>116</v>
      </c>
      <c r="S265" s="52" t="s">
        <v>116</v>
      </c>
      <c r="T265" s="52" t="s">
        <v>116</v>
      </c>
    </row>
    <row r="266" spans="2:20" customFormat="1" x14ac:dyDescent="0.3">
      <c r="B266" s="43">
        <v>2004</v>
      </c>
      <c r="C266" s="44">
        <v>8.08130143893157</v>
      </c>
      <c r="D266" s="296">
        <v>18.225000000000001</v>
      </c>
      <c r="E266" s="45">
        <v>1.8075000000000001</v>
      </c>
      <c r="F266" s="45" t="s">
        <v>9</v>
      </c>
      <c r="G266" s="277">
        <v>0.32725000000000004</v>
      </c>
      <c r="H266" s="277">
        <v>7.9000000000000001E-2</v>
      </c>
      <c r="I266" s="277">
        <v>3.1575000000000002</v>
      </c>
      <c r="J266" s="277">
        <v>2.1499999999999998E-2</v>
      </c>
      <c r="K266" s="277">
        <v>8.9049999999999994</v>
      </c>
      <c r="L266" s="277">
        <v>5.8075000000000001</v>
      </c>
      <c r="M266" s="296">
        <v>12.0525</v>
      </c>
      <c r="N266" s="277">
        <v>6.9074999999999998</v>
      </c>
      <c r="O266" s="53"/>
      <c r="P266" s="47" t="s">
        <v>9</v>
      </c>
      <c r="Q266" s="45">
        <v>1.3500000000000002E-2</v>
      </c>
      <c r="R266" s="45">
        <v>7.2000000000000008E-2</v>
      </c>
      <c r="S266" s="47" t="s">
        <v>9</v>
      </c>
      <c r="T266" s="47" t="s">
        <v>9</v>
      </c>
    </row>
    <row r="267" spans="2:20" customFormat="1" x14ac:dyDescent="0.3">
      <c r="B267" s="43">
        <v>2005</v>
      </c>
      <c r="C267" s="44">
        <v>7.9565209695510584</v>
      </c>
      <c r="D267" s="296">
        <v>18.14</v>
      </c>
      <c r="E267" s="45">
        <v>1.7224999999999999</v>
      </c>
      <c r="F267" s="45" t="s">
        <v>9</v>
      </c>
      <c r="G267" s="277">
        <v>1.1135000000000002</v>
      </c>
      <c r="H267" s="277">
        <v>0.57950000000000002</v>
      </c>
      <c r="I267" s="277">
        <v>3.7647500000000003</v>
      </c>
      <c r="J267" s="277">
        <v>0.69433333333333336</v>
      </c>
      <c r="K267" s="277">
        <v>8.1750000000000007</v>
      </c>
      <c r="L267" s="277">
        <v>4.8925000000000001</v>
      </c>
      <c r="M267" s="296">
        <v>14.324999999999999</v>
      </c>
      <c r="N267" s="277">
        <v>7.8375000000000004</v>
      </c>
      <c r="O267" s="53"/>
      <c r="P267" s="47" t="s">
        <v>9</v>
      </c>
      <c r="Q267" s="45">
        <v>5.0000000000000001E-3</v>
      </c>
      <c r="R267" s="45">
        <v>0.29525000000000001</v>
      </c>
      <c r="S267" s="47" t="s">
        <v>9</v>
      </c>
      <c r="T267" s="47" t="s">
        <v>9</v>
      </c>
    </row>
    <row r="268" spans="2:20" customFormat="1" x14ac:dyDescent="0.3">
      <c r="B268" s="43">
        <v>2006</v>
      </c>
      <c r="C268" s="44">
        <v>7.7153457891395343</v>
      </c>
      <c r="D268" s="296">
        <v>17.34</v>
      </c>
      <c r="E268" s="45">
        <v>1.7575000000000001</v>
      </c>
      <c r="F268" s="45" t="s">
        <v>9</v>
      </c>
      <c r="G268" s="277">
        <v>0.42549999999999999</v>
      </c>
      <c r="H268" s="277">
        <v>0.1925</v>
      </c>
      <c r="I268" s="277">
        <v>2.4039999999999999</v>
      </c>
      <c r="J268" s="277">
        <v>0.21625</v>
      </c>
      <c r="K268" s="277">
        <v>8.0749999999999993</v>
      </c>
      <c r="L268" s="277">
        <v>5.0750000000000002</v>
      </c>
      <c r="M268" s="296">
        <v>15.125</v>
      </c>
      <c r="N268" s="277">
        <v>7.3</v>
      </c>
      <c r="O268" s="53"/>
      <c r="P268" s="47">
        <v>2.2250000000000001</v>
      </c>
      <c r="Q268" s="45">
        <v>3.7499999999999999E-3</v>
      </c>
      <c r="R268" s="45">
        <v>1.2E-2</v>
      </c>
      <c r="S268" s="47" t="s">
        <v>9</v>
      </c>
      <c r="T268" s="47" t="s">
        <v>9</v>
      </c>
    </row>
    <row r="269" spans="2:20" customFormat="1" x14ac:dyDescent="0.3">
      <c r="B269" s="43">
        <v>2007</v>
      </c>
      <c r="C269" s="44">
        <v>7.7643904479523593</v>
      </c>
      <c r="D269" s="296">
        <v>17.567499999999999</v>
      </c>
      <c r="E269" s="45">
        <v>1.7075</v>
      </c>
      <c r="F269" s="45" t="s">
        <v>9</v>
      </c>
      <c r="G269" s="277">
        <v>0.52300000000000002</v>
      </c>
      <c r="H269" s="277">
        <v>0.1</v>
      </c>
      <c r="I269" s="277">
        <v>3.3650000000000002</v>
      </c>
      <c r="J269" s="277">
        <v>0.26024999999999998</v>
      </c>
      <c r="K269" s="277">
        <v>7.2750000000000004</v>
      </c>
      <c r="L269" s="277">
        <v>6.2875000000000005</v>
      </c>
      <c r="M269" s="296">
        <v>12.100000000000001</v>
      </c>
      <c r="N269" s="277">
        <v>9.0250000000000004</v>
      </c>
      <c r="O269" s="53"/>
      <c r="P269" s="47" t="s">
        <v>9</v>
      </c>
      <c r="Q269" s="45">
        <v>2E-3</v>
      </c>
      <c r="R269" s="45">
        <v>1.2999999999999999E-2</v>
      </c>
      <c r="S269" s="47" t="s">
        <v>9</v>
      </c>
      <c r="T269" s="47" t="s">
        <v>9</v>
      </c>
    </row>
    <row r="270" spans="2:20" customFormat="1" x14ac:dyDescent="0.3">
      <c r="B270" s="43">
        <v>2008</v>
      </c>
      <c r="C270" s="44">
        <v>7.4795664194868303</v>
      </c>
      <c r="D270" s="296">
        <v>17.953333333333333</v>
      </c>
      <c r="E270" s="45">
        <v>1.6266666666666667</v>
      </c>
      <c r="F270" s="45" t="s">
        <v>9</v>
      </c>
      <c r="G270" s="277">
        <v>0.7596666666666666</v>
      </c>
      <c r="H270" s="277">
        <v>5.2299999999999995</v>
      </c>
      <c r="I270" s="277">
        <v>3.6999999999999997</v>
      </c>
      <c r="J270" s="277">
        <v>2.466666666666667E-2</v>
      </c>
      <c r="K270" s="277">
        <v>7.3299999999999992</v>
      </c>
      <c r="L270" s="277">
        <v>4.916666666666667</v>
      </c>
      <c r="M270" s="296">
        <v>12.646666666666667</v>
      </c>
      <c r="N270" s="277">
        <v>7.9699999999999989</v>
      </c>
      <c r="O270" s="53"/>
      <c r="P270" s="47" t="s">
        <v>9</v>
      </c>
      <c r="Q270" s="45">
        <v>1.2999999999999999E-2</v>
      </c>
      <c r="R270" s="45" t="s">
        <v>9</v>
      </c>
      <c r="S270" s="47" t="s">
        <v>9</v>
      </c>
      <c r="T270" s="47" t="s">
        <v>9</v>
      </c>
    </row>
    <row r="271" spans="2:20" customFormat="1" x14ac:dyDescent="0.3">
      <c r="B271" s="43">
        <v>2009</v>
      </c>
      <c r="C271" s="44">
        <v>7.6801968695616507</v>
      </c>
      <c r="D271" s="296">
        <v>18.702500000000001</v>
      </c>
      <c r="E271" s="45">
        <v>1.8125</v>
      </c>
      <c r="F271" s="45" t="s">
        <v>9</v>
      </c>
      <c r="G271" s="277">
        <v>0.65775000000000006</v>
      </c>
      <c r="H271" s="277">
        <v>5.7200000000000006</v>
      </c>
      <c r="I271" s="277">
        <v>3.7774999999999999</v>
      </c>
      <c r="J271" s="277">
        <v>1.0175000000000001</v>
      </c>
      <c r="K271" s="277">
        <v>8.6049999999999986</v>
      </c>
      <c r="L271" s="277">
        <v>4.3475000000000001</v>
      </c>
      <c r="M271" s="296">
        <v>14.1</v>
      </c>
      <c r="N271" s="277">
        <v>7.3150000000000004</v>
      </c>
      <c r="O271" s="43"/>
      <c r="P271" s="47">
        <v>1.7750000000000001</v>
      </c>
      <c r="Q271" s="45">
        <v>8.6500000000000007E-2</v>
      </c>
      <c r="R271" s="45" t="s">
        <v>9</v>
      </c>
      <c r="S271" s="47" t="s">
        <v>9</v>
      </c>
      <c r="T271" s="47" t="s">
        <v>9</v>
      </c>
    </row>
    <row r="272" spans="2:20" customFormat="1" x14ac:dyDescent="0.3">
      <c r="B272" s="43">
        <v>2010</v>
      </c>
      <c r="C272" s="44">
        <v>8.251218371997453</v>
      </c>
      <c r="D272" s="296">
        <v>18.349999999999998</v>
      </c>
      <c r="E272" s="45">
        <v>1.8366666666666667</v>
      </c>
      <c r="F272" s="45" t="s">
        <v>9</v>
      </c>
      <c r="G272" s="277">
        <v>0.34266666666666667</v>
      </c>
      <c r="H272" s="277">
        <v>3.3580000000000005</v>
      </c>
      <c r="I272" s="277">
        <v>3.2833333333333337</v>
      </c>
      <c r="J272" s="277" t="s">
        <v>142</v>
      </c>
      <c r="K272" s="277">
        <v>8.7866666666666653</v>
      </c>
      <c r="L272" s="277">
        <v>5.586666666666666</v>
      </c>
      <c r="M272" s="296">
        <v>13.066666666666668</v>
      </c>
      <c r="N272" s="277">
        <v>8.49</v>
      </c>
      <c r="O272" s="43"/>
      <c r="P272" s="47" t="s">
        <v>9</v>
      </c>
      <c r="Q272" s="45">
        <v>5.9499999999999997E-2</v>
      </c>
      <c r="R272" s="45" t="s">
        <v>9</v>
      </c>
      <c r="S272" s="47" t="s">
        <v>9</v>
      </c>
      <c r="T272" s="47" t="s">
        <v>9</v>
      </c>
    </row>
    <row r="273" spans="2:20" customFormat="1" x14ac:dyDescent="0.3">
      <c r="B273" s="43">
        <v>2011</v>
      </c>
      <c r="C273" s="44">
        <v>7.6660716253653121</v>
      </c>
      <c r="D273" s="296">
        <v>20.462499999999999</v>
      </c>
      <c r="E273" s="45">
        <v>1.7374999999999998</v>
      </c>
      <c r="F273" s="45" t="s">
        <v>9</v>
      </c>
      <c r="G273" s="277">
        <v>0.49199999999999999</v>
      </c>
      <c r="H273" s="277">
        <v>2.0775000000000001</v>
      </c>
      <c r="I273" s="277">
        <v>3.29</v>
      </c>
      <c r="J273" s="277">
        <v>0.16700000000000001</v>
      </c>
      <c r="K273" s="277">
        <v>7.9850000000000003</v>
      </c>
      <c r="L273" s="277">
        <v>4.1399999999999997</v>
      </c>
      <c r="M273" s="296">
        <v>14.899999999999999</v>
      </c>
      <c r="N273" s="277">
        <v>7.5799999999999992</v>
      </c>
      <c r="O273" s="43"/>
      <c r="P273" s="47" t="s">
        <v>9</v>
      </c>
      <c r="Q273" s="45">
        <v>8.5499999999999993E-2</v>
      </c>
      <c r="R273" s="45" t="s">
        <v>9</v>
      </c>
      <c r="S273" s="47" t="s">
        <v>9</v>
      </c>
      <c r="T273" s="47" t="s">
        <v>9</v>
      </c>
    </row>
    <row r="274" spans="2:20" customFormat="1" x14ac:dyDescent="0.3">
      <c r="B274" s="43">
        <v>2012</v>
      </c>
      <c r="C274" s="44">
        <v>7.9526377158824433</v>
      </c>
      <c r="D274" s="296">
        <v>17.5625</v>
      </c>
      <c r="E274" s="45">
        <v>1.6825000000000001</v>
      </c>
      <c r="F274" s="45" t="s">
        <v>9</v>
      </c>
      <c r="G274" s="277">
        <v>1.5325</v>
      </c>
      <c r="H274" s="277">
        <v>0.48275000000000001</v>
      </c>
      <c r="I274" s="277">
        <v>3.4474999999999998</v>
      </c>
      <c r="J274" s="277">
        <v>5.7500000000000002E-2</v>
      </c>
      <c r="K274" s="277">
        <v>8.19</v>
      </c>
      <c r="L274" s="277">
        <v>4.4275000000000002</v>
      </c>
      <c r="M274" s="296">
        <v>14.147500000000001</v>
      </c>
      <c r="N274" s="277">
        <v>7.5849999999999991</v>
      </c>
      <c r="O274" s="43"/>
      <c r="P274" s="47" t="s">
        <v>136</v>
      </c>
      <c r="Q274" s="45" t="s">
        <v>177</v>
      </c>
      <c r="R274" s="45" t="s">
        <v>136</v>
      </c>
      <c r="S274" s="47" t="s">
        <v>136</v>
      </c>
      <c r="T274" s="47" t="s">
        <v>136</v>
      </c>
    </row>
    <row r="275" spans="2:20" customFormat="1" x14ac:dyDescent="0.3">
      <c r="B275" s="43">
        <v>2013</v>
      </c>
      <c r="C275" s="44">
        <v>7.2883713422258616</v>
      </c>
      <c r="D275" s="296">
        <v>17.705000000000002</v>
      </c>
      <c r="E275" s="45">
        <v>1.7250000000000001</v>
      </c>
      <c r="F275" s="45" t="s">
        <v>9</v>
      </c>
      <c r="G275" s="277">
        <v>0.56474999999999997</v>
      </c>
      <c r="H275" s="277">
        <v>0.16175</v>
      </c>
      <c r="I275" s="277">
        <v>3.1924999999999999</v>
      </c>
      <c r="J275" s="277">
        <v>9.8250000000000004E-2</v>
      </c>
      <c r="K275" s="277">
        <v>8.1675000000000004</v>
      </c>
      <c r="L275" s="277">
        <v>4.2350000000000003</v>
      </c>
      <c r="M275" s="296">
        <v>15.549999999999999</v>
      </c>
      <c r="N275" s="277">
        <v>7.89</v>
      </c>
      <c r="O275" s="43"/>
      <c r="P275" s="47" t="s">
        <v>136</v>
      </c>
      <c r="Q275" s="45">
        <v>3.7499999999999999E-3</v>
      </c>
      <c r="R275" s="45" t="s">
        <v>142</v>
      </c>
      <c r="S275" s="47" t="s">
        <v>136</v>
      </c>
      <c r="T275" s="47" t="s">
        <v>136</v>
      </c>
    </row>
    <row r="276" spans="2:20" customFormat="1" x14ac:dyDescent="0.3">
      <c r="B276" s="43">
        <v>2014</v>
      </c>
      <c r="C276" s="44">
        <v>7.6395144751269912</v>
      </c>
      <c r="D276" s="296">
        <v>20.5075</v>
      </c>
      <c r="E276" s="45">
        <v>2.145</v>
      </c>
      <c r="F276" s="45" t="s">
        <v>9</v>
      </c>
      <c r="G276" s="277">
        <v>0.21675</v>
      </c>
      <c r="H276" s="277">
        <v>0.14150000000000001</v>
      </c>
      <c r="I276" s="277">
        <v>2.5380000000000003</v>
      </c>
      <c r="J276" s="277">
        <v>3.925E-2</v>
      </c>
      <c r="K276" s="277">
        <v>7.0009999999999994</v>
      </c>
      <c r="L276" s="277">
        <v>3.6950000000000003</v>
      </c>
      <c r="M276" s="296">
        <v>19.13025</v>
      </c>
      <c r="N276" s="277">
        <v>9.0875000000000004</v>
      </c>
      <c r="O276" s="43"/>
      <c r="P276" s="47" t="s">
        <v>9</v>
      </c>
      <c r="Q276" s="45" t="s">
        <v>9</v>
      </c>
      <c r="R276" s="45" t="s">
        <v>142</v>
      </c>
      <c r="S276" s="47" t="s">
        <v>9</v>
      </c>
      <c r="T276" s="47" t="s">
        <v>9</v>
      </c>
    </row>
    <row r="277" spans="2:20" customFormat="1" x14ac:dyDescent="0.3">
      <c r="B277" s="43">
        <v>2015</v>
      </c>
      <c r="C277" s="44" t="s">
        <v>9</v>
      </c>
      <c r="D277" s="296" t="s">
        <v>9</v>
      </c>
      <c r="E277" s="45" t="s">
        <v>9</v>
      </c>
      <c r="F277" s="45" t="s">
        <v>9</v>
      </c>
      <c r="G277" s="277" t="s">
        <v>9</v>
      </c>
      <c r="H277" s="277" t="s">
        <v>9</v>
      </c>
      <c r="I277" s="277" t="s">
        <v>9</v>
      </c>
      <c r="J277" s="277" t="s">
        <v>9</v>
      </c>
      <c r="K277" s="277" t="s">
        <v>9</v>
      </c>
      <c r="L277" s="277" t="s">
        <v>9</v>
      </c>
      <c r="M277" s="296" t="s">
        <v>9</v>
      </c>
      <c r="N277" s="277" t="s">
        <v>9</v>
      </c>
      <c r="O277" s="43"/>
      <c r="P277" s="47" t="s">
        <v>9</v>
      </c>
      <c r="Q277" s="45" t="s">
        <v>9</v>
      </c>
      <c r="R277" s="45" t="s">
        <v>9</v>
      </c>
      <c r="S277" s="47" t="s">
        <v>9</v>
      </c>
      <c r="T277" s="47" t="s">
        <v>9</v>
      </c>
    </row>
    <row r="278" spans="2:20" customFormat="1" ht="14.5" thickBot="1" x14ac:dyDescent="0.35">
      <c r="B278" s="54">
        <v>2016</v>
      </c>
      <c r="C278" s="55">
        <v>7.1766861538051536</v>
      </c>
      <c r="D278" s="299">
        <v>18.740000000000002</v>
      </c>
      <c r="E278" s="56">
        <v>1.7443519489464312</v>
      </c>
      <c r="F278" s="56" t="s">
        <v>9</v>
      </c>
      <c r="G278" s="278">
        <v>0.83774999999999999</v>
      </c>
      <c r="H278" s="278">
        <v>0.31824999999999992</v>
      </c>
      <c r="I278" s="278">
        <v>3.4782500000000001</v>
      </c>
      <c r="J278" s="278">
        <v>0.3175</v>
      </c>
      <c r="K278" s="278">
        <v>8.5832499999999996</v>
      </c>
      <c r="L278" s="278">
        <v>4.4072500000000003</v>
      </c>
      <c r="M278" s="299">
        <v>15.76925</v>
      </c>
      <c r="N278" s="278">
        <v>8.2882500000000014</v>
      </c>
      <c r="O278" s="54"/>
      <c r="P278" s="58" t="s">
        <v>9</v>
      </c>
      <c r="Q278" s="56">
        <v>0.1095</v>
      </c>
      <c r="R278" s="56" t="s">
        <v>142</v>
      </c>
      <c r="S278" s="58" t="s">
        <v>9</v>
      </c>
      <c r="T278" s="58" t="s">
        <v>9</v>
      </c>
    </row>
    <row r="279" spans="2:20" customFormat="1" x14ac:dyDescent="0.3">
      <c r="B279" s="19"/>
      <c r="C279" s="59"/>
      <c r="D279" s="59"/>
      <c r="E279" s="60"/>
      <c r="F279" s="60"/>
      <c r="G279" s="59"/>
      <c r="H279" s="59"/>
      <c r="I279" s="35"/>
      <c r="J279" s="35"/>
      <c r="K279" s="35"/>
      <c r="L279" s="35"/>
      <c r="M279" s="35"/>
      <c r="N279" s="35"/>
      <c r="O279" s="37"/>
      <c r="P279" s="39"/>
      <c r="Q279" s="38"/>
      <c r="R279" s="38"/>
      <c r="S279" s="39"/>
      <c r="T279" s="39"/>
    </row>
    <row r="280" spans="2:20" customFormat="1" ht="15.5" thickBot="1" x14ac:dyDescent="0.35">
      <c r="B280" s="40" t="s">
        <v>436</v>
      </c>
      <c r="C280" s="34"/>
      <c r="D280" s="35"/>
      <c r="E280" s="36"/>
      <c r="F280" s="36"/>
      <c r="G280" s="35"/>
      <c r="H280" s="35"/>
      <c r="I280" s="35"/>
      <c r="J280" s="35"/>
      <c r="K280" s="35"/>
      <c r="L280" s="35"/>
      <c r="M280" s="35"/>
      <c r="N280" s="35"/>
      <c r="O280" s="37"/>
      <c r="P280" s="39"/>
      <c r="Q280" s="38"/>
      <c r="R280" s="38"/>
      <c r="S280" s="39"/>
      <c r="T280" s="39"/>
    </row>
    <row r="281" spans="2:20" customFormat="1" x14ac:dyDescent="0.3">
      <c r="B281" s="41"/>
      <c r="C281" s="982" t="s">
        <v>16</v>
      </c>
      <c r="D281" s="982"/>
      <c r="E281" s="982"/>
      <c r="F281" s="982"/>
      <c r="G281" s="982"/>
      <c r="H281" s="982"/>
      <c r="I281" s="982"/>
      <c r="J281" s="982"/>
      <c r="K281" s="982"/>
      <c r="L281" s="982"/>
      <c r="M281" s="982"/>
      <c r="N281" s="982"/>
      <c r="O281" s="42"/>
      <c r="P281" s="982" t="s">
        <v>70</v>
      </c>
      <c r="Q281" s="982"/>
      <c r="R281" s="982"/>
      <c r="S281" s="982"/>
      <c r="T281" s="982"/>
    </row>
    <row r="282" spans="2:20" customFormat="1" ht="17.5" x14ac:dyDescent="0.45">
      <c r="B282" s="43"/>
      <c r="C282" s="44" t="s">
        <v>94</v>
      </c>
      <c r="D282" s="45" t="s">
        <v>95</v>
      </c>
      <c r="E282" s="46" t="s">
        <v>96</v>
      </c>
      <c r="F282" s="46" t="s">
        <v>460</v>
      </c>
      <c r="G282" s="45" t="s">
        <v>120</v>
      </c>
      <c r="H282" s="45" t="s">
        <v>121</v>
      </c>
      <c r="I282" s="45" t="s">
        <v>122</v>
      </c>
      <c r="J282" s="45" t="s">
        <v>123</v>
      </c>
      <c r="K282" s="45" t="s">
        <v>124</v>
      </c>
      <c r="L282" s="45" t="s">
        <v>125</v>
      </c>
      <c r="M282" s="45" t="s">
        <v>126</v>
      </c>
      <c r="N282" s="45" t="s">
        <v>127</v>
      </c>
      <c r="O282" s="43"/>
      <c r="P282" s="47" t="s">
        <v>25</v>
      </c>
      <c r="Q282" s="46" t="s">
        <v>128</v>
      </c>
      <c r="R282" s="46" t="s">
        <v>129</v>
      </c>
      <c r="S282" s="47" t="s">
        <v>90</v>
      </c>
      <c r="T282" s="47" t="s">
        <v>26</v>
      </c>
    </row>
    <row r="283" spans="2:20" customFormat="1" x14ac:dyDescent="0.3">
      <c r="B283" s="48"/>
      <c r="C283" s="49"/>
      <c r="D283" s="50" t="s">
        <v>114</v>
      </c>
      <c r="E283" s="51" t="s">
        <v>115</v>
      </c>
      <c r="F283" s="51" t="s">
        <v>459</v>
      </c>
      <c r="G283" s="50" t="s">
        <v>116</v>
      </c>
      <c r="H283" s="50" t="s">
        <v>116</v>
      </c>
      <c r="I283" s="50" t="s">
        <v>116</v>
      </c>
      <c r="J283" s="50" t="s">
        <v>116</v>
      </c>
      <c r="K283" s="50" t="s">
        <v>116</v>
      </c>
      <c r="L283" s="50" t="s">
        <v>116</v>
      </c>
      <c r="M283" s="50" t="s">
        <v>116</v>
      </c>
      <c r="N283" s="50" t="s">
        <v>116</v>
      </c>
      <c r="O283" s="48"/>
      <c r="P283" s="52" t="s">
        <v>117</v>
      </c>
      <c r="Q283" s="51" t="s">
        <v>116</v>
      </c>
      <c r="R283" s="51" t="s">
        <v>116</v>
      </c>
      <c r="S283" s="52" t="s">
        <v>116</v>
      </c>
      <c r="T283" s="52" t="s">
        <v>116</v>
      </c>
    </row>
    <row r="284" spans="2:20" customFormat="1" x14ac:dyDescent="0.3">
      <c r="B284" s="43">
        <v>2005</v>
      </c>
      <c r="C284" s="44">
        <v>5.82</v>
      </c>
      <c r="D284" s="277">
        <v>0.442</v>
      </c>
      <c r="E284" s="45">
        <v>0.02</v>
      </c>
      <c r="F284" s="45" t="s">
        <v>9</v>
      </c>
      <c r="G284" s="277">
        <v>0.14799999999999999</v>
      </c>
      <c r="H284" s="277">
        <v>0.112</v>
      </c>
      <c r="I284" s="277">
        <v>6.2E-2</v>
      </c>
      <c r="J284" s="277" t="s">
        <v>9</v>
      </c>
      <c r="K284" s="277">
        <v>0.219</v>
      </c>
      <c r="L284" s="277">
        <v>0.152</v>
      </c>
      <c r="M284" s="277">
        <v>0.154</v>
      </c>
      <c r="N284" s="277">
        <v>4.2999999999999997E-2</v>
      </c>
      <c r="O284" s="53"/>
      <c r="P284" s="47" t="s">
        <v>9</v>
      </c>
      <c r="Q284" s="46" t="s">
        <v>9</v>
      </c>
      <c r="R284" s="45">
        <v>0.1</v>
      </c>
      <c r="S284" s="47" t="s">
        <v>9</v>
      </c>
      <c r="T284" s="47" t="s">
        <v>9</v>
      </c>
    </row>
    <row r="285" spans="2:20" customFormat="1" x14ac:dyDescent="0.3">
      <c r="B285" s="43">
        <v>2007</v>
      </c>
      <c r="C285" s="44">
        <v>5.4888875096769141</v>
      </c>
      <c r="D285" s="277">
        <v>0.53225</v>
      </c>
      <c r="E285" s="45">
        <v>3.0750000000000003E-2</v>
      </c>
      <c r="F285" s="45" t="s">
        <v>9</v>
      </c>
      <c r="G285" s="277">
        <v>0.46</v>
      </c>
      <c r="H285" s="277">
        <v>0.11966666666666666</v>
      </c>
      <c r="I285" s="277">
        <v>0.2456666666666667</v>
      </c>
      <c r="J285" s="277">
        <v>2.2749999999999999E-2</v>
      </c>
      <c r="K285" s="277">
        <v>0.3705</v>
      </c>
      <c r="L285" s="277">
        <v>0.13175000000000001</v>
      </c>
      <c r="M285" s="277">
        <v>0.40200000000000002</v>
      </c>
      <c r="N285" s="277">
        <v>0.10299999999999998</v>
      </c>
      <c r="O285" s="53"/>
      <c r="P285" s="47" t="s">
        <v>9</v>
      </c>
      <c r="Q285" s="46" t="s">
        <v>142</v>
      </c>
      <c r="R285" s="46" t="s">
        <v>142</v>
      </c>
      <c r="S285" s="47" t="s">
        <v>9</v>
      </c>
      <c r="T285" s="47" t="s">
        <v>9</v>
      </c>
    </row>
    <row r="286" spans="2:20" customFormat="1" x14ac:dyDescent="0.3">
      <c r="B286" s="43">
        <v>2008</v>
      </c>
      <c r="C286" s="44">
        <v>5.7385164763665211</v>
      </c>
      <c r="D286" s="277">
        <v>0.38230000000000003</v>
      </c>
      <c r="E286" s="45">
        <v>8.1000000000000003E-2</v>
      </c>
      <c r="F286" s="45" t="s">
        <v>9</v>
      </c>
      <c r="G286" s="277">
        <v>0.2732</v>
      </c>
      <c r="H286" s="277">
        <v>0.12230000000000001</v>
      </c>
      <c r="I286" s="277">
        <v>0.16513333333333333</v>
      </c>
      <c r="J286" s="277">
        <v>9.8333333333333328E-2</v>
      </c>
      <c r="K286" s="277">
        <v>0.19000000000000003</v>
      </c>
      <c r="L286" s="277">
        <v>6.5000000000000002E-2</v>
      </c>
      <c r="M286" s="277">
        <v>0.26366666666666666</v>
      </c>
      <c r="N286" s="277">
        <v>0.15416666666666667</v>
      </c>
      <c r="O286" s="53"/>
      <c r="P286" s="47" t="s">
        <v>9</v>
      </c>
      <c r="Q286" s="45">
        <v>1E-3</v>
      </c>
      <c r="R286" s="46" t="s">
        <v>9</v>
      </c>
      <c r="S286" s="47" t="s">
        <v>9</v>
      </c>
      <c r="T286" s="47" t="s">
        <v>9</v>
      </c>
    </row>
    <row r="287" spans="2:20" customFormat="1" x14ac:dyDescent="0.3">
      <c r="B287" s="43">
        <v>2009</v>
      </c>
      <c r="C287" s="44">
        <v>5.7198891844519393</v>
      </c>
      <c r="D287" s="296">
        <v>30.331599999999998</v>
      </c>
      <c r="E287" s="45">
        <v>0.27500000000000002</v>
      </c>
      <c r="F287" s="45" t="s">
        <v>9</v>
      </c>
      <c r="G287" s="296">
        <v>23.1435</v>
      </c>
      <c r="H287" s="296">
        <v>14.7521</v>
      </c>
      <c r="I287" s="277">
        <v>9.2725500000000007</v>
      </c>
      <c r="J287" s="277">
        <v>0.127</v>
      </c>
      <c r="K287" s="277">
        <v>6.5440000000000005</v>
      </c>
      <c r="L287" s="277">
        <v>0.33099999999999996</v>
      </c>
      <c r="M287" s="296">
        <v>32.584000000000003</v>
      </c>
      <c r="N287" s="277">
        <v>2.8439999999999999</v>
      </c>
      <c r="O287" s="43"/>
      <c r="P287" s="47" t="s">
        <v>9</v>
      </c>
      <c r="Q287" s="46" t="s">
        <v>9</v>
      </c>
      <c r="R287" s="46" t="s">
        <v>9</v>
      </c>
      <c r="S287" s="47" t="s">
        <v>9</v>
      </c>
      <c r="T287" s="47" t="s">
        <v>9</v>
      </c>
    </row>
    <row r="288" spans="2:20" customFormat="1" x14ac:dyDescent="0.3">
      <c r="B288" s="43">
        <v>2010</v>
      </c>
      <c r="C288" s="44" t="s">
        <v>136</v>
      </c>
      <c r="D288" s="44" t="s">
        <v>136</v>
      </c>
      <c r="E288" s="44" t="s">
        <v>136</v>
      </c>
      <c r="F288" s="44" t="s">
        <v>9</v>
      </c>
      <c r="G288" s="44" t="s">
        <v>136</v>
      </c>
      <c r="H288" s="44" t="s">
        <v>136</v>
      </c>
      <c r="I288" s="44" t="s">
        <v>136</v>
      </c>
      <c r="J288" s="44" t="s">
        <v>136</v>
      </c>
      <c r="K288" s="44" t="s">
        <v>136</v>
      </c>
      <c r="L288" s="44" t="s">
        <v>136</v>
      </c>
      <c r="M288" s="44" t="s">
        <v>136</v>
      </c>
      <c r="N288" s="44" t="s">
        <v>136</v>
      </c>
      <c r="O288" s="43"/>
      <c r="P288" s="47" t="s">
        <v>9</v>
      </c>
      <c r="Q288" s="46" t="s">
        <v>9</v>
      </c>
      <c r="R288" s="46" t="s">
        <v>9</v>
      </c>
      <c r="S288" s="47" t="s">
        <v>9</v>
      </c>
      <c r="T288" s="47" t="s">
        <v>9</v>
      </c>
    </row>
    <row r="289" spans="2:20" customFormat="1" x14ac:dyDescent="0.3">
      <c r="B289" s="43">
        <v>2011</v>
      </c>
      <c r="C289" s="44" t="s">
        <v>136</v>
      </c>
      <c r="D289" s="44" t="s">
        <v>136</v>
      </c>
      <c r="E289" s="44" t="s">
        <v>136</v>
      </c>
      <c r="F289" s="44" t="s">
        <v>9</v>
      </c>
      <c r="G289" s="44" t="s">
        <v>136</v>
      </c>
      <c r="H289" s="44" t="s">
        <v>136</v>
      </c>
      <c r="I289" s="44" t="s">
        <v>136</v>
      </c>
      <c r="J289" s="44" t="s">
        <v>136</v>
      </c>
      <c r="K289" s="44" t="s">
        <v>136</v>
      </c>
      <c r="L289" s="44" t="s">
        <v>136</v>
      </c>
      <c r="M289" s="44" t="s">
        <v>136</v>
      </c>
      <c r="N289" s="44" t="s">
        <v>136</v>
      </c>
      <c r="O289" s="43"/>
      <c r="P289" s="47" t="s">
        <v>9</v>
      </c>
      <c r="Q289" s="46" t="s">
        <v>9</v>
      </c>
      <c r="R289" s="46" t="s">
        <v>9</v>
      </c>
      <c r="S289" s="47" t="s">
        <v>9</v>
      </c>
      <c r="T289" s="47" t="s">
        <v>9</v>
      </c>
    </row>
    <row r="290" spans="2:20" customFormat="1" x14ac:dyDescent="0.3">
      <c r="B290" s="43">
        <v>2012</v>
      </c>
      <c r="C290" s="44" t="s">
        <v>136</v>
      </c>
      <c r="D290" s="44" t="s">
        <v>136</v>
      </c>
      <c r="E290" s="44" t="s">
        <v>136</v>
      </c>
      <c r="F290" s="44" t="s">
        <v>9</v>
      </c>
      <c r="G290" s="44" t="s">
        <v>136</v>
      </c>
      <c r="H290" s="44" t="s">
        <v>136</v>
      </c>
      <c r="I290" s="44" t="s">
        <v>136</v>
      </c>
      <c r="J290" s="44" t="s">
        <v>136</v>
      </c>
      <c r="K290" s="44" t="s">
        <v>136</v>
      </c>
      <c r="L290" s="44" t="s">
        <v>136</v>
      </c>
      <c r="M290" s="44" t="s">
        <v>136</v>
      </c>
      <c r="N290" s="44" t="s">
        <v>136</v>
      </c>
      <c r="O290" s="43"/>
      <c r="P290" s="47" t="s">
        <v>9</v>
      </c>
      <c r="Q290" s="46" t="s">
        <v>9</v>
      </c>
      <c r="R290" s="46" t="s">
        <v>9</v>
      </c>
      <c r="S290" s="47" t="s">
        <v>9</v>
      </c>
      <c r="T290" s="47" t="s">
        <v>9</v>
      </c>
    </row>
    <row r="291" spans="2:20" customFormat="1" x14ac:dyDescent="0.3">
      <c r="B291" s="43">
        <v>2013</v>
      </c>
      <c r="C291" s="44">
        <v>5.7450343496376552</v>
      </c>
      <c r="D291" s="277">
        <v>0.52249999999999996</v>
      </c>
      <c r="E291" s="45">
        <v>0.06</v>
      </c>
      <c r="F291" s="45" t="s">
        <v>9</v>
      </c>
      <c r="G291" s="277" t="s">
        <v>142</v>
      </c>
      <c r="H291" s="277" t="s">
        <v>142</v>
      </c>
      <c r="I291" s="277">
        <v>0.38894999999999996</v>
      </c>
      <c r="J291" s="277" t="s">
        <v>142</v>
      </c>
      <c r="K291" s="277">
        <v>0.55807499999999999</v>
      </c>
      <c r="L291" s="277">
        <v>0.13245000000000001</v>
      </c>
      <c r="M291" s="277">
        <v>0.4869</v>
      </c>
      <c r="N291" s="277">
        <v>0.10754999999999998</v>
      </c>
      <c r="O291" s="43"/>
      <c r="P291" s="47" t="s">
        <v>9</v>
      </c>
      <c r="Q291" s="46" t="s">
        <v>9</v>
      </c>
      <c r="R291" s="46" t="s">
        <v>9</v>
      </c>
      <c r="S291" s="47" t="s">
        <v>9</v>
      </c>
      <c r="T291" s="47" t="s">
        <v>9</v>
      </c>
    </row>
    <row r="292" spans="2:20" customFormat="1" x14ac:dyDescent="0.3">
      <c r="B292" s="43">
        <v>2014</v>
      </c>
      <c r="C292" s="44">
        <v>5.6934948461508936</v>
      </c>
      <c r="D292" s="277">
        <v>0.52049999999999996</v>
      </c>
      <c r="E292" s="45">
        <v>2.2499999999999999E-2</v>
      </c>
      <c r="F292" s="45" t="s">
        <v>9</v>
      </c>
      <c r="G292" s="277">
        <v>0.11199999999999999</v>
      </c>
      <c r="H292" s="277" t="s">
        <v>142</v>
      </c>
      <c r="I292" s="277">
        <v>0.20149999999999998</v>
      </c>
      <c r="J292" s="277">
        <v>0.20849999999999999</v>
      </c>
      <c r="K292" s="277">
        <v>0.46092500000000003</v>
      </c>
      <c r="L292" s="277">
        <v>0.34602500000000003</v>
      </c>
      <c r="M292" s="277">
        <v>0.59242499999999998</v>
      </c>
      <c r="N292" s="277">
        <v>0.12495000000000001</v>
      </c>
      <c r="O292" s="43"/>
      <c r="P292" s="47" t="s">
        <v>9</v>
      </c>
      <c r="Q292" s="46" t="s">
        <v>9</v>
      </c>
      <c r="R292" s="46" t="s">
        <v>9</v>
      </c>
      <c r="S292" s="47" t="s">
        <v>9</v>
      </c>
      <c r="T292" s="47" t="s">
        <v>9</v>
      </c>
    </row>
    <row r="293" spans="2:20" customFormat="1" x14ac:dyDescent="0.3">
      <c r="B293" s="43">
        <v>2015</v>
      </c>
      <c r="C293" s="44">
        <v>5.8635890436652973</v>
      </c>
      <c r="D293" s="277">
        <v>0.4995</v>
      </c>
      <c r="E293" s="45">
        <v>3.125E-2</v>
      </c>
      <c r="F293" s="45" t="s">
        <v>9</v>
      </c>
      <c r="G293" s="277">
        <v>0.21342500000000003</v>
      </c>
      <c r="H293" s="277">
        <v>0.36132500000000001</v>
      </c>
      <c r="I293" s="277">
        <v>0.22392499999999999</v>
      </c>
      <c r="J293" s="277">
        <v>4.8625000000000002E-2</v>
      </c>
      <c r="K293" s="277">
        <v>0.48270000000000002</v>
      </c>
      <c r="L293" s="277">
        <v>0.14219999999999999</v>
      </c>
      <c r="M293" s="277">
        <v>0.37</v>
      </c>
      <c r="N293" s="277">
        <v>0.30995</v>
      </c>
      <c r="O293" s="43"/>
      <c r="P293" s="47" t="s">
        <v>9</v>
      </c>
      <c r="Q293" s="46" t="s">
        <v>9</v>
      </c>
      <c r="R293" s="46" t="s">
        <v>9</v>
      </c>
      <c r="S293" s="47" t="s">
        <v>9</v>
      </c>
      <c r="T293" s="47" t="s">
        <v>9</v>
      </c>
    </row>
    <row r="294" spans="2:20" customFormat="1" ht="14.5" thickBot="1" x14ac:dyDescent="0.35">
      <c r="B294" s="54">
        <v>2016</v>
      </c>
      <c r="C294" s="55">
        <v>5.8080978752997634</v>
      </c>
      <c r="D294" s="278">
        <v>0.51375000000000004</v>
      </c>
      <c r="E294" s="56">
        <v>2.6249999999999999E-2</v>
      </c>
      <c r="F294" s="56" t="s">
        <v>9</v>
      </c>
      <c r="G294" s="278">
        <v>0.10792500000000001</v>
      </c>
      <c r="H294" s="278">
        <v>1.975E-2</v>
      </c>
      <c r="I294" s="278">
        <v>0.18232500000000001</v>
      </c>
      <c r="J294" s="278">
        <v>0</v>
      </c>
      <c r="K294" s="278">
        <v>0.464225</v>
      </c>
      <c r="L294" s="278">
        <v>0.12014999999999999</v>
      </c>
      <c r="M294" s="278">
        <v>0.25702499999999995</v>
      </c>
      <c r="N294" s="278">
        <v>9.5774999999999999E-2</v>
      </c>
      <c r="O294" s="54"/>
      <c r="P294" s="58" t="s">
        <v>9</v>
      </c>
      <c r="Q294" s="57" t="s">
        <v>9</v>
      </c>
      <c r="R294" s="57" t="s">
        <v>9</v>
      </c>
      <c r="S294" s="58" t="s">
        <v>9</v>
      </c>
      <c r="T294" s="58" t="s">
        <v>9</v>
      </c>
    </row>
    <row r="295" spans="2:20" customFormat="1" x14ac:dyDescent="0.3">
      <c r="B295" s="981" t="s">
        <v>499</v>
      </c>
      <c r="C295" s="981"/>
      <c r="D295" s="981"/>
      <c r="E295" s="981"/>
      <c r="F295" s="981"/>
      <c r="G295" s="981"/>
      <c r="H295" s="981"/>
      <c r="I295" s="45"/>
      <c r="J295" s="45"/>
      <c r="K295" s="45"/>
      <c r="L295" s="45"/>
      <c r="M295" s="45"/>
      <c r="N295" s="45"/>
      <c r="O295" s="53"/>
      <c r="P295" s="47"/>
      <c r="Q295" s="46"/>
      <c r="R295" s="46"/>
      <c r="S295" s="47"/>
      <c r="T295" s="47"/>
    </row>
    <row r="296" spans="2:20" customFormat="1" x14ac:dyDescent="0.3">
      <c r="B296" s="983" t="s">
        <v>263</v>
      </c>
      <c r="C296" s="983"/>
      <c r="D296" s="983"/>
      <c r="E296" s="983"/>
      <c r="F296" s="983"/>
      <c r="G296" s="983"/>
      <c r="H296" s="983"/>
      <c r="I296" s="35"/>
      <c r="J296" s="35"/>
      <c r="K296" s="35"/>
      <c r="L296" s="35"/>
      <c r="M296" s="35"/>
      <c r="N296" s="35"/>
      <c r="O296" s="37"/>
      <c r="P296" s="39"/>
      <c r="Q296" s="38"/>
      <c r="R296" s="38"/>
      <c r="S296" s="39"/>
      <c r="T296" s="39"/>
    </row>
    <row r="297" spans="2:20" customFormat="1" x14ac:dyDescent="0.3">
      <c r="B297" s="33"/>
      <c r="C297" s="34"/>
      <c r="D297" s="35"/>
      <c r="E297" s="36"/>
      <c r="F297" s="36"/>
      <c r="G297" s="35"/>
      <c r="H297" s="35"/>
      <c r="I297" s="35"/>
      <c r="J297" s="35"/>
      <c r="K297" s="35"/>
      <c r="L297" s="35"/>
      <c r="M297" s="35"/>
      <c r="N297" s="35"/>
      <c r="O297" s="37"/>
      <c r="P297" s="39"/>
      <c r="Q297" s="38"/>
      <c r="R297" s="38"/>
      <c r="S297" s="39"/>
      <c r="T297" s="39"/>
    </row>
    <row r="298" spans="2:20" customFormat="1" ht="15.5" thickBot="1" x14ac:dyDescent="0.35">
      <c r="B298" s="40" t="s">
        <v>447</v>
      </c>
      <c r="C298" s="34"/>
      <c r="D298" s="35"/>
      <c r="E298" s="36"/>
      <c r="F298" s="36"/>
      <c r="G298" s="35"/>
      <c r="H298" s="35"/>
      <c r="I298" s="35"/>
      <c r="J298" s="35"/>
      <c r="K298" s="35"/>
      <c r="L298" s="35"/>
      <c r="M298" s="35"/>
      <c r="N298" s="35"/>
      <c r="O298" s="37"/>
      <c r="P298" s="39"/>
      <c r="Q298" s="38"/>
      <c r="R298" s="38"/>
      <c r="S298" s="39"/>
      <c r="T298" s="39"/>
    </row>
    <row r="299" spans="2:20" customFormat="1" x14ac:dyDescent="0.3">
      <c r="B299" s="41"/>
      <c r="C299" s="982" t="s">
        <v>16</v>
      </c>
      <c r="D299" s="982"/>
      <c r="E299" s="982"/>
      <c r="F299" s="982"/>
      <c r="G299" s="982"/>
      <c r="H299" s="982"/>
      <c r="I299" s="982"/>
      <c r="J299" s="982"/>
      <c r="K299" s="982"/>
      <c r="L299" s="982"/>
      <c r="M299" s="982"/>
      <c r="N299" s="982"/>
      <c r="O299" s="42"/>
      <c r="P299" s="982" t="s">
        <v>70</v>
      </c>
      <c r="Q299" s="982"/>
      <c r="R299" s="982"/>
      <c r="S299" s="982"/>
      <c r="T299" s="982"/>
    </row>
    <row r="300" spans="2:20" customFormat="1" ht="17.5" x14ac:dyDescent="0.45">
      <c r="B300" s="43"/>
      <c r="C300" s="44" t="s">
        <v>94</v>
      </c>
      <c r="D300" s="45" t="s">
        <v>95</v>
      </c>
      <c r="E300" s="46" t="s">
        <v>96</v>
      </c>
      <c r="F300" s="46" t="s">
        <v>460</v>
      </c>
      <c r="G300" s="45" t="s">
        <v>120</v>
      </c>
      <c r="H300" s="45" t="s">
        <v>121</v>
      </c>
      <c r="I300" s="45" t="s">
        <v>122</v>
      </c>
      <c r="J300" s="45" t="s">
        <v>123</v>
      </c>
      <c r="K300" s="45" t="s">
        <v>124</v>
      </c>
      <c r="L300" s="45" t="s">
        <v>125</v>
      </c>
      <c r="M300" s="45" t="s">
        <v>126</v>
      </c>
      <c r="N300" s="45" t="s">
        <v>127</v>
      </c>
      <c r="O300" s="43"/>
      <c r="P300" s="47" t="s">
        <v>25</v>
      </c>
      <c r="Q300" s="46" t="s">
        <v>128</v>
      </c>
      <c r="R300" s="46" t="s">
        <v>129</v>
      </c>
      <c r="S300" s="47" t="s">
        <v>90</v>
      </c>
      <c r="T300" s="47" t="s">
        <v>26</v>
      </c>
    </row>
    <row r="301" spans="2:20" customFormat="1" x14ac:dyDescent="0.3">
      <c r="B301" s="48"/>
      <c r="C301" s="49"/>
      <c r="D301" s="50" t="s">
        <v>114</v>
      </c>
      <c r="E301" s="51" t="s">
        <v>115</v>
      </c>
      <c r="F301" s="51" t="s">
        <v>459</v>
      </c>
      <c r="G301" s="50" t="s">
        <v>116</v>
      </c>
      <c r="H301" s="50" t="s">
        <v>116</v>
      </c>
      <c r="I301" s="50" t="s">
        <v>116</v>
      </c>
      <c r="J301" s="50" t="s">
        <v>116</v>
      </c>
      <c r="K301" s="50" t="s">
        <v>116</v>
      </c>
      <c r="L301" s="50" t="s">
        <v>116</v>
      </c>
      <c r="M301" s="50" t="s">
        <v>116</v>
      </c>
      <c r="N301" s="50" t="s">
        <v>116</v>
      </c>
      <c r="O301" s="48"/>
      <c r="P301" s="52" t="s">
        <v>117</v>
      </c>
      <c r="Q301" s="51" t="s">
        <v>116</v>
      </c>
      <c r="R301" s="51" t="s">
        <v>116</v>
      </c>
      <c r="S301" s="52" t="s">
        <v>116</v>
      </c>
      <c r="T301" s="52" t="s">
        <v>116</v>
      </c>
    </row>
    <row r="302" spans="2:20" customFormat="1" x14ac:dyDescent="0.3">
      <c r="B302" s="43">
        <v>2004</v>
      </c>
      <c r="C302" s="44">
        <v>6.5516457597824074</v>
      </c>
      <c r="D302" s="45">
        <v>3.92625</v>
      </c>
      <c r="E302" s="45">
        <v>0.13500000000000001</v>
      </c>
      <c r="F302" s="45" t="s">
        <v>9</v>
      </c>
      <c r="G302" s="277">
        <v>7.1749999999999998</v>
      </c>
      <c r="H302" s="277">
        <v>0.76375000000000004</v>
      </c>
      <c r="I302" s="277">
        <v>0.22500000000000001</v>
      </c>
      <c r="J302" s="277">
        <v>2.5000000000000001E-2</v>
      </c>
      <c r="K302" s="277">
        <v>1.095</v>
      </c>
      <c r="L302" s="277">
        <v>0.77375000000000005</v>
      </c>
      <c r="M302" s="277">
        <v>3.23</v>
      </c>
      <c r="N302" s="277">
        <v>0.9375</v>
      </c>
      <c r="O302" s="53"/>
      <c r="P302" s="47">
        <v>2</v>
      </c>
      <c r="Q302" s="45">
        <v>7.8750000000000001E-3</v>
      </c>
      <c r="R302" s="45">
        <v>2.1250000000000002E-3</v>
      </c>
      <c r="S302" s="45" t="s">
        <v>9</v>
      </c>
      <c r="T302" s="45" t="s">
        <v>9</v>
      </c>
    </row>
    <row r="303" spans="2:20" customFormat="1" x14ac:dyDescent="0.3">
      <c r="B303" s="43">
        <v>2005</v>
      </c>
      <c r="C303" s="44">
        <v>6.7988588210352843</v>
      </c>
      <c r="D303" s="45">
        <v>4.0316666666666663</v>
      </c>
      <c r="E303" s="45">
        <v>0.13500000000000001</v>
      </c>
      <c r="F303" s="45" t="s">
        <v>9</v>
      </c>
      <c r="G303" s="277">
        <v>7.8425000000000002</v>
      </c>
      <c r="H303" s="277">
        <v>0.66125</v>
      </c>
      <c r="I303" s="277">
        <v>0.2</v>
      </c>
      <c r="J303" s="277">
        <v>3.4583333333333334E-2</v>
      </c>
      <c r="K303" s="277">
        <v>0.95833333333333326</v>
      </c>
      <c r="L303" s="277">
        <v>0.70708333333333329</v>
      </c>
      <c r="M303" s="277">
        <v>3.293333333333333</v>
      </c>
      <c r="N303" s="277">
        <v>1.04</v>
      </c>
      <c r="O303" s="53"/>
      <c r="P303" s="47" t="s">
        <v>9</v>
      </c>
      <c r="Q303" s="45">
        <v>1.888888888888889E-3</v>
      </c>
      <c r="R303" s="45">
        <v>5.2916666666666667E-3</v>
      </c>
      <c r="S303" s="45" t="s">
        <v>9</v>
      </c>
      <c r="T303" s="45">
        <v>0.8208333333333333</v>
      </c>
    </row>
    <row r="304" spans="2:20" customFormat="1" x14ac:dyDescent="0.3">
      <c r="B304" s="43">
        <v>2006</v>
      </c>
      <c r="C304" s="44">
        <v>6.7390468786774891</v>
      </c>
      <c r="D304" s="45">
        <v>3.95</v>
      </c>
      <c r="E304" s="45">
        <v>0.14000000000000001</v>
      </c>
      <c r="F304" s="45" t="s">
        <v>9</v>
      </c>
      <c r="G304" s="277">
        <v>7.4850000000000003</v>
      </c>
      <c r="H304" s="277">
        <v>0.80500000000000005</v>
      </c>
      <c r="I304" s="277">
        <v>0.2</v>
      </c>
      <c r="J304" s="277">
        <v>4.4749999999999998E-2</v>
      </c>
      <c r="K304" s="277">
        <v>1.0725</v>
      </c>
      <c r="L304" s="277">
        <v>0.745</v>
      </c>
      <c r="M304" s="277">
        <v>3.355</v>
      </c>
      <c r="N304" s="277">
        <v>1.0225</v>
      </c>
      <c r="O304" s="53"/>
      <c r="P304" s="47" t="s">
        <v>9</v>
      </c>
      <c r="Q304" s="45">
        <v>3.7499999999999999E-3</v>
      </c>
      <c r="R304" s="45">
        <v>2E-3</v>
      </c>
      <c r="S304" s="45">
        <v>1.53</v>
      </c>
      <c r="T304" s="45">
        <v>1.05</v>
      </c>
    </row>
    <row r="305" spans="2:20" customFormat="1" x14ac:dyDescent="0.3">
      <c r="B305" s="43">
        <v>2007</v>
      </c>
      <c r="C305" s="44">
        <v>6.5867621554197919</v>
      </c>
      <c r="D305" s="45">
        <v>4.2125000000000004</v>
      </c>
      <c r="E305" s="45">
        <v>0.13491249999999999</v>
      </c>
      <c r="F305" s="45" t="s">
        <v>9</v>
      </c>
      <c r="G305" s="277">
        <v>8.9771249999999991</v>
      </c>
      <c r="H305" s="277">
        <v>0.91125</v>
      </c>
      <c r="I305" s="277">
        <v>0.18375</v>
      </c>
      <c r="J305" s="277">
        <v>0.112875</v>
      </c>
      <c r="K305" s="277">
        <v>1.055375</v>
      </c>
      <c r="L305" s="277">
        <v>0.76446250000000004</v>
      </c>
      <c r="M305" s="277">
        <v>3.9224999999999994</v>
      </c>
      <c r="N305" s="277">
        <v>0.84625000000000006</v>
      </c>
      <c r="O305" s="53"/>
      <c r="P305" s="47" t="s">
        <v>9</v>
      </c>
      <c r="Q305" s="45">
        <v>3.6250000000000002E-3</v>
      </c>
      <c r="R305" s="45">
        <v>3.1250000000000002E-3</v>
      </c>
      <c r="S305" s="45">
        <v>1.574125</v>
      </c>
      <c r="T305" s="45">
        <v>1.0266250000000001</v>
      </c>
    </row>
    <row r="306" spans="2:20" customFormat="1" x14ac:dyDescent="0.3">
      <c r="B306" s="43">
        <v>2008</v>
      </c>
      <c r="C306" s="44">
        <v>6.6787923563548226</v>
      </c>
      <c r="D306" s="45">
        <v>4.8691666666666658</v>
      </c>
      <c r="E306" s="45">
        <v>0.15500000000000003</v>
      </c>
      <c r="F306" s="45" t="s">
        <v>9</v>
      </c>
      <c r="G306" s="277">
        <v>9.7733333333333334</v>
      </c>
      <c r="H306" s="277">
        <v>1.0283333333333333</v>
      </c>
      <c r="I306" s="277">
        <v>0.12666666666666665</v>
      </c>
      <c r="J306" s="277">
        <v>3.2500000000000001E-2</v>
      </c>
      <c r="K306" s="277">
        <v>0.92541666666666678</v>
      </c>
      <c r="L306" s="277">
        <v>0.59833333333333338</v>
      </c>
      <c r="M306" s="277">
        <v>4.7816666666666663</v>
      </c>
      <c r="N306" s="277">
        <v>1.05375</v>
      </c>
      <c r="O306" s="53"/>
      <c r="P306" s="47" t="s">
        <v>9</v>
      </c>
      <c r="Q306" s="45">
        <v>6.8749999999999992E-3</v>
      </c>
      <c r="R306" s="45">
        <v>2E-3</v>
      </c>
      <c r="S306" s="45">
        <v>0.99</v>
      </c>
      <c r="T306" s="45">
        <v>0.7583333333333333</v>
      </c>
    </row>
    <row r="307" spans="2:20" customFormat="1" x14ac:dyDescent="0.3">
      <c r="B307" s="43">
        <v>2009</v>
      </c>
      <c r="C307" s="44">
        <v>6.6626473862300708</v>
      </c>
      <c r="D307" s="45">
        <v>4.8691666666666666</v>
      </c>
      <c r="E307" s="45">
        <v>0.12824999999999998</v>
      </c>
      <c r="F307" s="45" t="s">
        <v>9</v>
      </c>
      <c r="G307" s="296">
        <v>11.690416666666668</v>
      </c>
      <c r="H307" s="277">
        <v>0.85416666666666674</v>
      </c>
      <c r="I307" s="277">
        <v>0.14208333333333334</v>
      </c>
      <c r="J307" s="277">
        <v>1.8750000000000003E-2</v>
      </c>
      <c r="K307" s="277">
        <v>0.99583333333333335</v>
      </c>
      <c r="L307" s="277">
        <v>0.59541666666666659</v>
      </c>
      <c r="M307" s="277">
        <v>4.9362500000000002</v>
      </c>
      <c r="N307" s="277">
        <v>0.96708333333333341</v>
      </c>
      <c r="O307" s="53"/>
      <c r="P307" s="47" t="s">
        <v>9</v>
      </c>
      <c r="Q307" s="45">
        <v>4.875E-3</v>
      </c>
      <c r="R307" s="45">
        <v>1.6666666666666666E-3</v>
      </c>
      <c r="S307" s="45" t="s">
        <v>9</v>
      </c>
      <c r="T307" s="45">
        <v>0.59583333333333333</v>
      </c>
    </row>
    <row r="308" spans="2:20" customFormat="1" x14ac:dyDescent="0.3">
      <c r="B308" s="43">
        <v>2010</v>
      </c>
      <c r="C308" s="44">
        <v>6.8786895034790163</v>
      </c>
      <c r="D308" s="45">
        <v>5.1349999999999998</v>
      </c>
      <c r="E308" s="45">
        <v>0.12712499999999999</v>
      </c>
      <c r="F308" s="45" t="s">
        <v>9</v>
      </c>
      <c r="G308" s="296">
        <v>12.86875</v>
      </c>
      <c r="H308" s="277">
        <v>0.79249999999999998</v>
      </c>
      <c r="I308" s="277">
        <v>0.19833333333333333</v>
      </c>
      <c r="J308" s="277">
        <v>2.6250000000000002E-2</v>
      </c>
      <c r="K308" s="277">
        <v>0.99291666666666678</v>
      </c>
      <c r="L308" s="277">
        <v>0.65791666666666671</v>
      </c>
      <c r="M308" s="277">
        <v>5.1825000000000001</v>
      </c>
      <c r="N308" s="277">
        <v>1.05</v>
      </c>
      <c r="O308" s="53"/>
      <c r="P308" s="47" t="s">
        <v>9</v>
      </c>
      <c r="Q308" s="45">
        <v>7.3333333333333323E-3</v>
      </c>
      <c r="R308" s="45">
        <v>1.7916666666666669E-3</v>
      </c>
      <c r="S308" s="45" t="s">
        <v>9</v>
      </c>
      <c r="T308" s="45">
        <v>1.0983333333333334</v>
      </c>
    </row>
    <row r="309" spans="2:20" customFormat="1" x14ac:dyDescent="0.3">
      <c r="B309" s="43">
        <v>2011</v>
      </c>
      <c r="C309" s="44">
        <v>6.8461228977487707</v>
      </c>
      <c r="D309" s="45">
        <v>4.7924999999999995</v>
      </c>
      <c r="E309" s="45">
        <v>0.13845833333333332</v>
      </c>
      <c r="F309" s="45" t="s">
        <v>9</v>
      </c>
      <c r="G309" s="296">
        <v>11.385833333333334</v>
      </c>
      <c r="H309" s="277">
        <v>0.67291666666666672</v>
      </c>
      <c r="I309" s="277">
        <v>0.15875</v>
      </c>
      <c r="J309" s="277">
        <v>1.7499999999999998E-2</v>
      </c>
      <c r="K309" s="277">
        <v>1.0158333333333334</v>
      </c>
      <c r="L309" s="277">
        <v>0.67958333333333343</v>
      </c>
      <c r="M309" s="277">
        <v>4.9691666666666663</v>
      </c>
      <c r="N309" s="277">
        <v>0.82624999999999993</v>
      </c>
      <c r="O309" s="53"/>
      <c r="P309" s="47" t="s">
        <v>9</v>
      </c>
      <c r="Q309" s="45">
        <v>4.1250000000000002E-3</v>
      </c>
      <c r="R309" s="45">
        <v>2.7222222222222227E-3</v>
      </c>
      <c r="S309" s="45" t="s">
        <v>9</v>
      </c>
      <c r="T309" s="45">
        <v>0.88041666666666674</v>
      </c>
    </row>
    <row r="310" spans="2:20" customFormat="1" x14ac:dyDescent="0.3">
      <c r="B310" s="43">
        <v>2012</v>
      </c>
      <c r="C310" s="44">
        <v>6.6142856079211061</v>
      </c>
      <c r="D310" s="45">
        <v>4.2116666666666669</v>
      </c>
      <c r="E310" s="45">
        <v>0.13849999999999998</v>
      </c>
      <c r="F310" s="45" t="s">
        <v>9</v>
      </c>
      <c r="G310" s="277">
        <v>9.4933333333333323</v>
      </c>
      <c r="H310" s="277">
        <v>0.37666666666666671</v>
      </c>
      <c r="I310" s="277">
        <v>0.16666666666666669</v>
      </c>
      <c r="J310" s="277">
        <v>8.4999999999999992E-2</v>
      </c>
      <c r="K310" s="277">
        <v>0.95166666666666666</v>
      </c>
      <c r="L310" s="277">
        <v>0.6316666666666666</v>
      </c>
      <c r="M310" s="277">
        <v>4.4208333333333334</v>
      </c>
      <c r="N310" s="277">
        <v>0.66583333333333339</v>
      </c>
      <c r="O310" s="53"/>
      <c r="P310" s="47" t="s">
        <v>9</v>
      </c>
      <c r="Q310" s="45">
        <v>5.4166666666666669E-3</v>
      </c>
      <c r="R310" s="45">
        <v>2.4166666666666668E-3</v>
      </c>
      <c r="S310" s="45" t="s">
        <v>9</v>
      </c>
      <c r="T310" s="45">
        <v>1.1766666666666667</v>
      </c>
    </row>
    <row r="311" spans="2:20" customFormat="1" x14ac:dyDescent="0.3">
      <c r="B311" s="43">
        <v>2013</v>
      </c>
      <c r="C311" s="44">
        <v>6.7631824596189851</v>
      </c>
      <c r="D311" s="45">
        <v>4.6066666666666674</v>
      </c>
      <c r="E311" s="45">
        <v>0.13416666666666666</v>
      </c>
      <c r="F311" s="45" t="s">
        <v>9</v>
      </c>
      <c r="G311" s="296">
        <v>11.135</v>
      </c>
      <c r="H311" s="277">
        <v>0.57250000000000001</v>
      </c>
      <c r="I311" s="277">
        <v>0.13166666666666668</v>
      </c>
      <c r="J311" s="277">
        <v>1.7499999999999998E-2</v>
      </c>
      <c r="K311" s="277">
        <v>1</v>
      </c>
      <c r="L311" s="277">
        <v>0.65416666666666667</v>
      </c>
      <c r="M311" s="277">
        <v>4.9241666666666664</v>
      </c>
      <c r="N311" s="277">
        <v>0.8191666666666666</v>
      </c>
      <c r="O311" s="53"/>
      <c r="P311" s="47">
        <v>1.875</v>
      </c>
      <c r="Q311" s="45">
        <v>8.1666666666666658E-3</v>
      </c>
      <c r="R311" s="45">
        <v>1.9166666666666666E-3</v>
      </c>
      <c r="S311" s="45" t="s">
        <v>9</v>
      </c>
      <c r="T311" s="45">
        <v>0.97083333333333321</v>
      </c>
    </row>
    <row r="312" spans="2:20" customFormat="1" x14ac:dyDescent="0.3">
      <c r="B312" s="43">
        <v>2014</v>
      </c>
      <c r="C312" s="44">
        <v>6.6884388033044679</v>
      </c>
      <c r="D312" s="45">
        <v>4.6566666666666663</v>
      </c>
      <c r="E312" s="45">
        <v>0.142125</v>
      </c>
      <c r="F312" s="45" t="s">
        <v>9</v>
      </c>
      <c r="G312" s="296">
        <v>11.190416666666668</v>
      </c>
      <c r="H312" s="277">
        <v>0.58416666666666672</v>
      </c>
      <c r="I312" s="277">
        <v>0.18833333333333335</v>
      </c>
      <c r="J312" s="277">
        <v>9.1666666666666667E-3</v>
      </c>
      <c r="K312" s="277">
        <v>1.304583333333333</v>
      </c>
      <c r="L312" s="277">
        <v>0.77750000000000008</v>
      </c>
      <c r="M312" s="277">
        <v>4.8687500000000004</v>
      </c>
      <c r="N312" s="277">
        <v>0.78458333333333341</v>
      </c>
      <c r="O312" s="53"/>
      <c r="P312" s="47">
        <v>1.875</v>
      </c>
      <c r="Q312" s="45">
        <v>9.3750000000000014E-3</v>
      </c>
      <c r="R312" s="45">
        <v>2E-3</v>
      </c>
      <c r="S312" s="45" t="s">
        <v>9</v>
      </c>
      <c r="T312" s="45">
        <v>1.2261111111111109</v>
      </c>
    </row>
    <row r="313" spans="2:20" customFormat="1" x14ac:dyDescent="0.3">
      <c r="B313" s="43">
        <v>2015</v>
      </c>
      <c r="C313" s="44">
        <v>6.6261901026365058</v>
      </c>
      <c r="D313" s="45">
        <v>4.29</v>
      </c>
      <c r="E313" s="45">
        <v>0.123875</v>
      </c>
      <c r="F313" s="45" t="s">
        <v>9</v>
      </c>
      <c r="G313" s="296">
        <v>10.467916666666667</v>
      </c>
      <c r="H313" s="277">
        <v>0.48250000000000004</v>
      </c>
      <c r="I313" s="277">
        <v>0.20458333333333334</v>
      </c>
      <c r="J313" s="277">
        <v>1.1041666666666668E-2</v>
      </c>
      <c r="K313" s="277">
        <v>1.0125000000000002</v>
      </c>
      <c r="L313" s="277">
        <v>0.65500000000000003</v>
      </c>
      <c r="M313" s="277">
        <v>4.5662500000000001</v>
      </c>
      <c r="N313" s="277">
        <v>0.755</v>
      </c>
      <c r="O313" s="53"/>
      <c r="P313" s="47">
        <v>1.875</v>
      </c>
      <c r="Q313" s="45">
        <v>6.2500000000000003E-3</v>
      </c>
      <c r="R313" s="45">
        <v>2.7083333333333339E-3</v>
      </c>
      <c r="S313" s="45" t="s">
        <v>9</v>
      </c>
      <c r="T313" s="45">
        <v>0.83875000000000011</v>
      </c>
    </row>
    <row r="314" spans="2:20" customFormat="1" x14ac:dyDescent="0.3">
      <c r="B314" s="43">
        <v>2016</v>
      </c>
      <c r="C314" s="44">
        <v>6.7830635380665569</v>
      </c>
      <c r="D314" s="45">
        <v>4.5249999999999995</v>
      </c>
      <c r="E314" s="45">
        <v>0.14220833333333335</v>
      </c>
      <c r="F314" s="45" t="s">
        <v>9</v>
      </c>
      <c r="G314" s="296">
        <v>11.137083333333333</v>
      </c>
      <c r="H314" s="277">
        <v>0.69958333333333345</v>
      </c>
      <c r="I314" s="277">
        <v>0.13724999999999998</v>
      </c>
      <c r="J314" s="277">
        <v>6.541666666666667E-3</v>
      </c>
      <c r="K314" s="277">
        <v>1.06125</v>
      </c>
      <c r="L314" s="277">
        <v>0.66083333333333327</v>
      </c>
      <c r="M314" s="277">
        <v>4.8975000000000009</v>
      </c>
      <c r="N314" s="277">
        <v>0.85</v>
      </c>
      <c r="O314" s="53"/>
      <c r="P314" s="47">
        <v>1.875</v>
      </c>
      <c r="Q314" s="45">
        <v>3.7583333333333331E-3</v>
      </c>
      <c r="R314" s="45">
        <v>1.6250000000000001E-3</v>
      </c>
      <c r="S314" s="45" t="s">
        <v>9</v>
      </c>
      <c r="T314" s="45">
        <v>0.89499999999999991</v>
      </c>
    </row>
    <row r="315" spans="2:20" customFormat="1" x14ac:dyDescent="0.3">
      <c r="B315" s="43">
        <v>2017</v>
      </c>
      <c r="C315" s="44">
        <v>6.7562628569784486</v>
      </c>
      <c r="D315" s="45">
        <v>4.6383333333333328</v>
      </c>
      <c r="E315" s="45">
        <v>0.128</v>
      </c>
      <c r="F315" s="45" t="s">
        <v>9</v>
      </c>
      <c r="G315" s="296">
        <v>11.870833333333334</v>
      </c>
      <c r="H315" s="277">
        <v>0.8716666666666667</v>
      </c>
      <c r="I315" s="277">
        <v>9.2666666666666661E-2</v>
      </c>
      <c r="J315" s="277">
        <v>7.0833333333333338E-3</v>
      </c>
      <c r="K315" s="277">
        <v>1.0258333333333332</v>
      </c>
      <c r="L315" s="277">
        <v>0.6645833333333333</v>
      </c>
      <c r="M315" s="277">
        <v>4.8908333333333331</v>
      </c>
      <c r="N315" s="277">
        <v>0.96500000000000008</v>
      </c>
      <c r="O315" s="53"/>
      <c r="P315" s="47" t="s">
        <v>9</v>
      </c>
      <c r="Q315" s="45">
        <v>3.0416666666666669E-3</v>
      </c>
      <c r="R315" s="45">
        <v>2.7083333333333334E-3</v>
      </c>
      <c r="S315" s="45" t="s">
        <v>9</v>
      </c>
      <c r="T315" s="45">
        <v>0.78611111111111109</v>
      </c>
    </row>
    <row r="316" spans="2:20" customFormat="1" ht="14.5" thickBot="1" x14ac:dyDescent="0.35">
      <c r="B316" s="54">
        <v>2018</v>
      </c>
      <c r="C316" s="55">
        <v>6.6795885255669507</v>
      </c>
      <c r="D316" s="56">
        <v>4.3037500000000009</v>
      </c>
      <c r="E316" s="56">
        <v>0.10933333333333334</v>
      </c>
      <c r="F316" s="56" t="s">
        <v>9</v>
      </c>
      <c r="G316" s="299">
        <v>11.204583333333334</v>
      </c>
      <c r="H316" s="278">
        <v>0.73541666666666661</v>
      </c>
      <c r="I316" s="278">
        <v>0.245</v>
      </c>
      <c r="J316" s="278">
        <v>1.0833333333333334E-2</v>
      </c>
      <c r="K316" s="278">
        <v>1.0587499999999999</v>
      </c>
      <c r="L316" s="278">
        <v>0.58666666666666667</v>
      </c>
      <c r="M316" s="278">
        <v>4.4304166666666669</v>
      </c>
      <c r="N316" s="278">
        <v>0.80125000000000002</v>
      </c>
      <c r="O316" s="66"/>
      <c r="P316" s="58" t="s">
        <v>9</v>
      </c>
      <c r="Q316" s="56">
        <v>7.1666666666666684E-3</v>
      </c>
      <c r="R316" s="56">
        <v>4.3333333333333331E-3</v>
      </c>
      <c r="S316" s="56" t="s">
        <v>9</v>
      </c>
      <c r="T316" s="56">
        <v>1.0511111111111111</v>
      </c>
    </row>
    <row r="317" spans="2:20" customFormat="1" x14ac:dyDescent="0.3">
      <c r="B317" s="33"/>
      <c r="C317" s="34"/>
      <c r="D317" s="35"/>
      <c r="E317" s="36"/>
      <c r="F317" s="36"/>
      <c r="G317" s="35"/>
      <c r="H317" s="35"/>
      <c r="I317" s="35"/>
      <c r="J317" s="35"/>
      <c r="K317" s="35"/>
      <c r="L317" s="35"/>
      <c r="M317" s="35"/>
      <c r="N317" s="35"/>
      <c r="O317" s="37"/>
      <c r="P317" s="39"/>
      <c r="Q317" s="38"/>
      <c r="R317" s="38"/>
      <c r="S317" s="39"/>
      <c r="T317" s="39"/>
    </row>
    <row r="318" spans="2:20" customFormat="1" ht="15.5" thickBot="1" x14ac:dyDescent="0.35">
      <c r="B318" s="74" t="s">
        <v>448</v>
      </c>
      <c r="C318" s="34"/>
      <c r="D318" s="35"/>
      <c r="E318" s="36"/>
      <c r="F318" s="36"/>
      <c r="G318" s="35"/>
      <c r="H318" s="35"/>
      <c r="I318" s="35"/>
      <c r="J318" s="35"/>
      <c r="K318" s="35"/>
      <c r="L318" s="35"/>
      <c r="M318" s="35"/>
      <c r="N318" s="35"/>
      <c r="O318" s="37"/>
      <c r="P318" s="39"/>
      <c r="Q318" s="38"/>
      <c r="R318" s="38"/>
      <c r="S318" s="39"/>
      <c r="T318" s="39"/>
    </row>
    <row r="319" spans="2:20" customFormat="1" x14ac:dyDescent="0.3">
      <c r="B319" s="68"/>
      <c r="C319" s="982" t="s">
        <v>16</v>
      </c>
      <c r="D319" s="982"/>
      <c r="E319" s="982"/>
      <c r="F319" s="982"/>
      <c r="G319" s="982"/>
      <c r="H319" s="982"/>
      <c r="I319" s="982"/>
      <c r="J319" s="982"/>
      <c r="K319" s="982"/>
      <c r="L319" s="982"/>
      <c r="M319" s="982"/>
      <c r="N319" s="982"/>
      <c r="O319" s="42"/>
      <c r="P319" s="982" t="s">
        <v>70</v>
      </c>
      <c r="Q319" s="982"/>
      <c r="R319" s="982"/>
      <c r="S319" s="982"/>
      <c r="T319" s="982"/>
    </row>
    <row r="320" spans="2:20" customFormat="1" ht="17.5" x14ac:dyDescent="0.45">
      <c r="B320" s="43"/>
      <c r="C320" s="44" t="s">
        <v>94</v>
      </c>
      <c r="D320" s="45" t="s">
        <v>95</v>
      </c>
      <c r="E320" s="46" t="s">
        <v>96</v>
      </c>
      <c r="F320" s="46" t="s">
        <v>460</v>
      </c>
      <c r="G320" s="45" t="s">
        <v>120</v>
      </c>
      <c r="H320" s="45" t="s">
        <v>121</v>
      </c>
      <c r="I320" s="45" t="s">
        <v>122</v>
      </c>
      <c r="J320" s="45" t="s">
        <v>123</v>
      </c>
      <c r="K320" s="45" t="s">
        <v>124</v>
      </c>
      <c r="L320" s="45" t="s">
        <v>125</v>
      </c>
      <c r="M320" s="45" t="s">
        <v>126</v>
      </c>
      <c r="N320" s="45" t="s">
        <v>127</v>
      </c>
      <c r="O320" s="43"/>
      <c r="P320" s="47" t="s">
        <v>25</v>
      </c>
      <c r="Q320" s="46" t="s">
        <v>128</v>
      </c>
      <c r="R320" s="46" t="s">
        <v>129</v>
      </c>
      <c r="S320" s="47" t="s">
        <v>90</v>
      </c>
      <c r="T320" s="47" t="s">
        <v>26</v>
      </c>
    </row>
    <row r="321" spans="2:20" customFormat="1" x14ac:dyDescent="0.3">
      <c r="B321" s="48"/>
      <c r="C321" s="49"/>
      <c r="D321" s="50" t="s">
        <v>114</v>
      </c>
      <c r="E321" s="51" t="s">
        <v>115</v>
      </c>
      <c r="F321" s="51" t="s">
        <v>459</v>
      </c>
      <c r="G321" s="50" t="s">
        <v>116</v>
      </c>
      <c r="H321" s="50" t="s">
        <v>116</v>
      </c>
      <c r="I321" s="50" t="s">
        <v>116</v>
      </c>
      <c r="J321" s="50" t="s">
        <v>116</v>
      </c>
      <c r="K321" s="50" t="s">
        <v>116</v>
      </c>
      <c r="L321" s="50" t="s">
        <v>116</v>
      </c>
      <c r="M321" s="50" t="s">
        <v>116</v>
      </c>
      <c r="N321" s="50" t="s">
        <v>116</v>
      </c>
      <c r="O321" s="48"/>
      <c r="P321" s="52" t="s">
        <v>117</v>
      </c>
      <c r="Q321" s="51" t="s">
        <v>116</v>
      </c>
      <c r="R321" s="51" t="s">
        <v>116</v>
      </c>
      <c r="S321" s="52" t="s">
        <v>116</v>
      </c>
      <c r="T321" s="52" t="s">
        <v>116</v>
      </c>
    </row>
    <row r="322" spans="2:20" customFormat="1" x14ac:dyDescent="0.3">
      <c r="B322" s="43">
        <v>2005</v>
      </c>
      <c r="C322" s="44">
        <v>7.2387697483740343</v>
      </c>
      <c r="D322" s="45">
        <v>8.7463333333333342</v>
      </c>
      <c r="E322" s="45">
        <v>0.49533333333333329</v>
      </c>
      <c r="F322" s="45" t="s">
        <v>9</v>
      </c>
      <c r="G322" s="277">
        <v>11.18</v>
      </c>
      <c r="H322" s="277">
        <v>0.32933333333333337</v>
      </c>
      <c r="I322" s="277">
        <v>3.09</v>
      </c>
      <c r="J322" s="277">
        <v>0.14966666666666667</v>
      </c>
      <c r="K322" s="277">
        <v>3.34</v>
      </c>
      <c r="L322" s="277">
        <v>0.59666666666666668</v>
      </c>
      <c r="M322" s="277">
        <v>9.0733333333333341</v>
      </c>
      <c r="N322" s="277">
        <v>2.25</v>
      </c>
      <c r="O322" s="53"/>
      <c r="P322" s="47" t="s">
        <v>9</v>
      </c>
      <c r="Q322" s="46" t="s">
        <v>119</v>
      </c>
      <c r="R322" s="46" t="s">
        <v>119</v>
      </c>
      <c r="S322" s="47" t="s">
        <v>9</v>
      </c>
      <c r="T322" s="47" t="s">
        <v>9</v>
      </c>
    </row>
    <row r="323" spans="2:20" customFormat="1" x14ac:dyDescent="0.3">
      <c r="B323" s="43">
        <v>2006</v>
      </c>
      <c r="C323" s="44">
        <v>7.0812523563986556</v>
      </c>
      <c r="D323" s="45">
        <v>8.3659999999999997</v>
      </c>
      <c r="E323" s="45">
        <v>0.42800000000000005</v>
      </c>
      <c r="F323" s="45" t="s">
        <v>9</v>
      </c>
      <c r="G323" s="277">
        <v>9.02</v>
      </c>
      <c r="H323" s="277">
        <v>0.26400000000000001</v>
      </c>
      <c r="I323" s="277">
        <v>3.1159999999999997</v>
      </c>
      <c r="J323" s="277">
        <v>8.4400000000000003E-2</v>
      </c>
      <c r="K323" s="277">
        <v>3.0979999999999999</v>
      </c>
      <c r="L323" s="277">
        <v>0.56540000000000001</v>
      </c>
      <c r="M323" s="277">
        <v>8.5060000000000002</v>
      </c>
      <c r="N323" s="277">
        <v>2.274</v>
      </c>
      <c r="O323" s="53"/>
      <c r="P323" s="47" t="s">
        <v>9</v>
      </c>
      <c r="Q323" s="45">
        <v>1.3533333333333333E-2</v>
      </c>
      <c r="R323" s="45">
        <v>3.0000000000000001E-3</v>
      </c>
      <c r="S323" s="47" t="s">
        <v>9</v>
      </c>
      <c r="T323" s="47" t="s">
        <v>9</v>
      </c>
    </row>
    <row r="324" spans="2:20" customFormat="1" x14ac:dyDescent="0.3">
      <c r="B324" s="43">
        <v>2007</v>
      </c>
      <c r="C324" s="44">
        <v>7.152042577241235</v>
      </c>
      <c r="D324" s="45">
        <v>8.6780000000000008</v>
      </c>
      <c r="E324" s="45">
        <v>0.3947</v>
      </c>
      <c r="F324" s="45" t="s">
        <v>9</v>
      </c>
      <c r="G324" s="277">
        <v>10.51</v>
      </c>
      <c r="H324" s="277">
        <v>0.26403333333333334</v>
      </c>
      <c r="I324" s="277">
        <v>4.0260000000000007</v>
      </c>
      <c r="J324" s="277">
        <v>9.2700000000000005E-2</v>
      </c>
      <c r="K324" s="277">
        <v>3.3939999999999997</v>
      </c>
      <c r="L324" s="277">
        <v>0.65400000000000014</v>
      </c>
      <c r="M324" s="277">
        <v>8.043000000000001</v>
      </c>
      <c r="N324" s="277">
        <v>2.3400000000000003</v>
      </c>
      <c r="O324" s="53"/>
      <c r="P324" s="47" t="s">
        <v>9</v>
      </c>
      <c r="Q324" s="45">
        <v>9.7999999999999997E-3</v>
      </c>
      <c r="R324" s="45">
        <v>2.5100000000000001E-2</v>
      </c>
      <c r="S324" s="47" t="s">
        <v>9</v>
      </c>
      <c r="T324" s="45">
        <v>4.3269000000000002</v>
      </c>
    </row>
    <row r="325" spans="2:20" customFormat="1" x14ac:dyDescent="0.3">
      <c r="B325" s="43">
        <v>2008</v>
      </c>
      <c r="C325" s="44">
        <v>7.2216958641687157</v>
      </c>
      <c r="D325" s="45">
        <v>8.6826666666666661</v>
      </c>
      <c r="E325" s="45">
        <v>0.39133333333333331</v>
      </c>
      <c r="F325" s="45" t="s">
        <v>9</v>
      </c>
      <c r="G325" s="277">
        <v>12.076666666666668</v>
      </c>
      <c r="H325" s="277">
        <v>0.51633333333333342</v>
      </c>
      <c r="I325" s="277">
        <v>3.0566666666666662</v>
      </c>
      <c r="J325" s="277">
        <v>8.8333333333333347E-2</v>
      </c>
      <c r="K325" s="277">
        <v>3.8033333333333332</v>
      </c>
      <c r="L325" s="277">
        <v>0.61666666666666659</v>
      </c>
      <c r="M325" s="277">
        <v>8.14</v>
      </c>
      <c r="N325" s="277">
        <v>2.0799999999999996</v>
      </c>
      <c r="O325" s="53"/>
      <c r="P325" s="47" t="s">
        <v>9</v>
      </c>
      <c r="Q325" s="45">
        <v>2.9766666666666663E-2</v>
      </c>
      <c r="R325" s="45">
        <v>5.3400000000000003E-2</v>
      </c>
      <c r="S325" s="47" t="s">
        <v>9</v>
      </c>
      <c r="T325" s="45">
        <v>3.6333333333333337</v>
      </c>
    </row>
    <row r="326" spans="2:20" customFormat="1" x14ac:dyDescent="0.3">
      <c r="B326" s="43">
        <v>2009</v>
      </c>
      <c r="C326" s="44">
        <v>7.0224134685930357</v>
      </c>
      <c r="D326" s="45">
        <v>8.6359999999999992</v>
      </c>
      <c r="E326" s="45">
        <v>0.35066666666666668</v>
      </c>
      <c r="F326" s="45" t="s">
        <v>9</v>
      </c>
      <c r="G326" s="277">
        <v>12.593333333333334</v>
      </c>
      <c r="H326" s="277">
        <v>1.1126666666666665</v>
      </c>
      <c r="I326" s="277">
        <v>3.69</v>
      </c>
      <c r="J326" s="277">
        <v>0.22233333333333336</v>
      </c>
      <c r="K326" s="277">
        <v>3.5666666666666673</v>
      </c>
      <c r="L326" s="277">
        <v>0.59999999999999987</v>
      </c>
      <c r="M326" s="277">
        <v>8.2099999999999991</v>
      </c>
      <c r="N326" s="277">
        <v>2.0733333333333333</v>
      </c>
      <c r="O326" s="53"/>
      <c r="P326" s="47" t="s">
        <v>9</v>
      </c>
      <c r="Q326" s="45">
        <v>4.1466666666666666E-2</v>
      </c>
      <c r="R326" s="45">
        <v>6.6733333333333339E-2</v>
      </c>
      <c r="S326" s="47" t="s">
        <v>9</v>
      </c>
      <c r="T326" s="45">
        <v>4.42</v>
      </c>
    </row>
    <row r="327" spans="2:20" customFormat="1" x14ac:dyDescent="0.3">
      <c r="B327" s="43">
        <v>2010</v>
      </c>
      <c r="C327" s="44">
        <v>6.9933530589154156</v>
      </c>
      <c r="D327" s="45">
        <v>8.3196666666666665</v>
      </c>
      <c r="E327" s="45">
        <v>0.44466666666666671</v>
      </c>
      <c r="F327" s="45" t="s">
        <v>9</v>
      </c>
      <c r="G327" s="277">
        <v>8.620000000000001</v>
      </c>
      <c r="H327" s="277">
        <v>0.98966666666666669</v>
      </c>
      <c r="I327" s="277">
        <v>3.333333333333333</v>
      </c>
      <c r="J327" s="277">
        <v>0.19433333333333333</v>
      </c>
      <c r="K327" s="277">
        <v>3.21</v>
      </c>
      <c r="L327" s="277">
        <v>0.45999999999999996</v>
      </c>
      <c r="M327" s="277">
        <v>8.2866666666666653</v>
      </c>
      <c r="N327" s="277">
        <v>2.1166666666666667</v>
      </c>
      <c r="O327" s="53"/>
      <c r="P327" s="47" t="s">
        <v>9</v>
      </c>
      <c r="Q327" s="45">
        <v>1.2666666666666668E-2</v>
      </c>
      <c r="R327" s="45">
        <v>3.5833333333333335E-2</v>
      </c>
      <c r="S327" s="47" t="s">
        <v>9</v>
      </c>
      <c r="T327" s="45">
        <v>3.9966666666666661</v>
      </c>
    </row>
    <row r="328" spans="2:20" customFormat="1" x14ac:dyDescent="0.3">
      <c r="B328" s="43">
        <v>2011</v>
      </c>
      <c r="C328" s="44">
        <v>7.090970146408182</v>
      </c>
      <c r="D328" s="45">
        <v>8.8623333333333338</v>
      </c>
      <c r="E328" s="45">
        <v>0.40483333333333327</v>
      </c>
      <c r="F328" s="45" t="s">
        <v>9</v>
      </c>
      <c r="G328" s="277">
        <v>12.668666666666667</v>
      </c>
      <c r="H328" s="277">
        <v>1.6293333333333333</v>
      </c>
      <c r="I328" s="277">
        <v>3.1066666666666669</v>
      </c>
      <c r="J328" s="277">
        <v>0.27399999999999997</v>
      </c>
      <c r="K328" s="277">
        <v>3.88</v>
      </c>
      <c r="L328" s="277">
        <v>0.74333333333333329</v>
      </c>
      <c r="M328" s="277">
        <v>8.5800000000000018</v>
      </c>
      <c r="N328" s="277">
        <v>2.2200000000000002</v>
      </c>
      <c r="O328" s="53"/>
      <c r="P328" s="47" t="s">
        <v>9</v>
      </c>
      <c r="Q328" s="45">
        <v>9.7111111111111113E-3</v>
      </c>
      <c r="R328" s="45">
        <v>1.7633333333333334E-2</v>
      </c>
      <c r="S328" s="47" t="s">
        <v>9</v>
      </c>
      <c r="T328" s="45">
        <v>4.4399999999999995</v>
      </c>
    </row>
    <row r="329" spans="2:20" customFormat="1" x14ac:dyDescent="0.3">
      <c r="B329" s="43">
        <v>2012</v>
      </c>
      <c r="C329" s="44">
        <v>6.991968006238058</v>
      </c>
      <c r="D329" s="45">
        <v>8.5356666666666676</v>
      </c>
      <c r="E329" s="45">
        <v>0.38396666666666668</v>
      </c>
      <c r="F329" s="45" t="s">
        <v>9</v>
      </c>
      <c r="G329" s="277">
        <v>9.6066666666666674</v>
      </c>
      <c r="H329" s="277">
        <v>1.3339999999999996</v>
      </c>
      <c r="I329" s="277">
        <v>3.88</v>
      </c>
      <c r="J329" s="277">
        <v>0.44833333333333336</v>
      </c>
      <c r="K329" s="277">
        <v>3.5266666666666664</v>
      </c>
      <c r="L329" s="277">
        <v>0.79333333333333333</v>
      </c>
      <c r="M329" s="277">
        <v>7.8833333333333311</v>
      </c>
      <c r="N329" s="277">
        <v>2.37</v>
      </c>
      <c r="O329" s="53"/>
      <c r="P329" s="47" t="s">
        <v>9</v>
      </c>
      <c r="Q329" s="45">
        <v>1.5266666666666668E-2</v>
      </c>
      <c r="R329" s="45">
        <v>3.7499999999999999E-2</v>
      </c>
      <c r="S329" s="47" t="s">
        <v>9</v>
      </c>
      <c r="T329" s="45">
        <v>5.1033333333333335</v>
      </c>
    </row>
    <row r="330" spans="2:20" customFormat="1" x14ac:dyDescent="0.3">
      <c r="B330" s="43">
        <v>2013</v>
      </c>
      <c r="C330" s="44">
        <v>6.8384612726591065</v>
      </c>
      <c r="D330" s="45">
        <v>8.4459999999999997</v>
      </c>
      <c r="E330" s="45">
        <v>0.37213333333333332</v>
      </c>
      <c r="F330" s="45" t="s">
        <v>9</v>
      </c>
      <c r="G330" s="277">
        <v>11.866666666666669</v>
      </c>
      <c r="H330" s="277">
        <v>1.2733333333333332</v>
      </c>
      <c r="I330" s="277">
        <v>3.6066666666666665</v>
      </c>
      <c r="J330" s="277">
        <v>0.16266666666666668</v>
      </c>
      <c r="K330" s="277">
        <v>3.4400000000000004</v>
      </c>
      <c r="L330" s="277">
        <v>0.6399999999999999</v>
      </c>
      <c r="M330" s="277">
        <v>7.7066666666666661</v>
      </c>
      <c r="N330" s="277">
        <v>2.6599999999999997</v>
      </c>
      <c r="O330" s="53"/>
      <c r="P330" s="47" t="s">
        <v>9</v>
      </c>
      <c r="Q330" s="45">
        <v>5.6000000000000008E-3</v>
      </c>
      <c r="R330" s="45">
        <v>2.7200000000000002E-2</v>
      </c>
      <c r="S330" s="47" t="s">
        <v>9</v>
      </c>
      <c r="T330" s="45">
        <v>4.1399999999999997</v>
      </c>
    </row>
    <row r="331" spans="2:20" customFormat="1" x14ac:dyDescent="0.3">
      <c r="B331" s="43">
        <v>2014</v>
      </c>
      <c r="C331" s="44">
        <v>6.908364846639393</v>
      </c>
      <c r="D331" s="45">
        <v>8.4496666666666673</v>
      </c>
      <c r="E331" s="45">
        <v>0.36749999999999999</v>
      </c>
      <c r="F331" s="45" t="s">
        <v>9</v>
      </c>
      <c r="G331" s="277">
        <v>11.756666666666668</v>
      </c>
      <c r="H331" s="277">
        <v>2.8133333333333335</v>
      </c>
      <c r="I331" s="277">
        <v>3.1600000000000006</v>
      </c>
      <c r="J331" s="277">
        <v>0.14433333333333334</v>
      </c>
      <c r="K331" s="277">
        <v>3.5166666666666671</v>
      </c>
      <c r="L331" s="277">
        <v>0.71866666666666679</v>
      </c>
      <c r="M331" s="277">
        <v>8.293333333333333</v>
      </c>
      <c r="N331" s="277">
        <v>2.2666666666666666</v>
      </c>
      <c r="O331" s="53"/>
      <c r="P331" s="47" t="s">
        <v>9</v>
      </c>
      <c r="Q331" s="45">
        <v>5.1000000000000004E-3</v>
      </c>
      <c r="R331" s="45">
        <v>3.2733333333333337E-2</v>
      </c>
      <c r="S331" s="47" t="s">
        <v>9</v>
      </c>
      <c r="T331" s="45">
        <v>4.57</v>
      </c>
    </row>
    <row r="332" spans="2:20" customFormat="1" x14ac:dyDescent="0.3">
      <c r="B332" s="43">
        <v>2015</v>
      </c>
      <c r="C332" s="44">
        <v>6.9817452208548509</v>
      </c>
      <c r="D332" s="45">
        <v>8.7510000000000012</v>
      </c>
      <c r="E332" s="45">
        <v>0.40440000000000004</v>
      </c>
      <c r="F332" s="45" t="s">
        <v>9</v>
      </c>
      <c r="G332" s="277">
        <v>13.456666666666667</v>
      </c>
      <c r="H332" s="277">
        <v>1.2733333333333334</v>
      </c>
      <c r="I332" s="277">
        <v>3.0566666666666666</v>
      </c>
      <c r="J332" s="277">
        <v>0.12033333333333336</v>
      </c>
      <c r="K332" s="277">
        <v>3.45</v>
      </c>
      <c r="L332" s="277">
        <v>0.57999999999999996</v>
      </c>
      <c r="M332" s="277">
        <v>8.73</v>
      </c>
      <c r="N332" s="277">
        <v>2.1966666666666668</v>
      </c>
      <c r="O332" s="53"/>
      <c r="P332" s="47" t="s">
        <v>9</v>
      </c>
      <c r="Q332" s="45">
        <v>5.4000000000000003E-3</v>
      </c>
      <c r="R332" s="45">
        <v>2.5633333333333334E-2</v>
      </c>
      <c r="S332" s="47" t="s">
        <v>9</v>
      </c>
      <c r="T332" s="45">
        <v>4.3566666666666674</v>
      </c>
    </row>
    <row r="333" spans="2:20" customFormat="1" x14ac:dyDescent="0.3">
      <c r="B333" s="43">
        <v>2016</v>
      </c>
      <c r="C333" s="44">
        <v>6.709924081841617</v>
      </c>
      <c r="D333" s="45">
        <v>9.0866666666666678</v>
      </c>
      <c r="E333" s="45">
        <v>0.375</v>
      </c>
      <c r="F333" s="45" t="s">
        <v>9</v>
      </c>
      <c r="G333" s="277">
        <v>14.246666666666666</v>
      </c>
      <c r="H333" s="277">
        <v>3.6799999999999997</v>
      </c>
      <c r="I333" s="277">
        <v>3.5733333333333333</v>
      </c>
      <c r="J333" s="277">
        <v>0.23533333333333334</v>
      </c>
      <c r="K333" s="277">
        <v>3.8233333333333333</v>
      </c>
      <c r="L333" s="277">
        <v>0.74999999999999989</v>
      </c>
      <c r="M333" s="277">
        <v>8.8466666666666658</v>
      </c>
      <c r="N333" s="277">
        <v>2.02</v>
      </c>
      <c r="O333" s="53"/>
      <c r="P333" s="47" t="s">
        <v>9</v>
      </c>
      <c r="Q333" s="45">
        <v>5.0000000000000001E-3</v>
      </c>
      <c r="R333" s="45">
        <v>1.7433333333333335E-2</v>
      </c>
      <c r="S333" s="47" t="s">
        <v>9</v>
      </c>
      <c r="T333" s="45">
        <v>5.5600000000000005</v>
      </c>
    </row>
    <row r="334" spans="2:20" customFormat="1" x14ac:dyDescent="0.3">
      <c r="B334" s="43">
        <v>2017</v>
      </c>
      <c r="C334" s="44">
        <v>6.9312524444567609</v>
      </c>
      <c r="D334" s="45">
        <v>8.9313333333333311</v>
      </c>
      <c r="E334" s="45">
        <v>0.42473333333333335</v>
      </c>
      <c r="F334" s="45" t="s">
        <v>9</v>
      </c>
      <c r="G334" s="277">
        <v>11.483333333333333</v>
      </c>
      <c r="H334" s="277">
        <v>3.9723333333333328</v>
      </c>
      <c r="I334" s="277">
        <v>4.3633333333333333</v>
      </c>
      <c r="J334" s="277">
        <v>0.19366666666666665</v>
      </c>
      <c r="K334" s="277">
        <v>4.3866666666666667</v>
      </c>
      <c r="L334" s="277">
        <v>0.87333333333333341</v>
      </c>
      <c r="M334" s="277">
        <v>9.9966666666666661</v>
      </c>
      <c r="N334" s="277">
        <v>1.9133333333333333</v>
      </c>
      <c r="O334" s="53"/>
      <c r="P334" s="47" t="s">
        <v>9</v>
      </c>
      <c r="Q334" s="45">
        <v>5.0000000000000001E-3</v>
      </c>
      <c r="R334" s="45">
        <v>1.5800000000000002E-2</v>
      </c>
      <c r="S334" s="47" t="s">
        <v>9</v>
      </c>
      <c r="T334" s="45">
        <v>3.3200000000000003</v>
      </c>
    </row>
    <row r="335" spans="2:20" customFormat="1" ht="14.5" thickBot="1" x14ac:dyDescent="0.35">
      <c r="B335" s="54">
        <v>2018</v>
      </c>
      <c r="C335" s="55">
        <v>6.9838375733919271</v>
      </c>
      <c r="D335" s="56">
        <v>8.5026666666666664</v>
      </c>
      <c r="E335" s="56">
        <v>0.38259999999999994</v>
      </c>
      <c r="F335" s="56" t="s">
        <v>9</v>
      </c>
      <c r="G335" s="278">
        <v>12.783333333333335</v>
      </c>
      <c r="H335" s="278">
        <v>3.7173333333333334</v>
      </c>
      <c r="I335" s="278">
        <v>2.25</v>
      </c>
      <c r="J335" s="278">
        <v>7.6733333333333334E-2</v>
      </c>
      <c r="K335" s="278">
        <v>4.0600000000000005</v>
      </c>
      <c r="L335" s="278">
        <v>1.0233333333333332</v>
      </c>
      <c r="M335" s="278">
        <v>9.196666666666669</v>
      </c>
      <c r="N335" s="278">
        <v>2.5433333333333334</v>
      </c>
      <c r="O335" s="66"/>
      <c r="P335" s="58" t="s">
        <v>9</v>
      </c>
      <c r="Q335" s="56">
        <v>3.0999999999999999E-3</v>
      </c>
      <c r="R335" s="56">
        <v>1.0700000000000001E-2</v>
      </c>
      <c r="S335" s="58" t="s">
        <v>9</v>
      </c>
      <c r="T335" s="56">
        <v>4.5933333333333328</v>
      </c>
    </row>
    <row r="336" spans="2:20" customFormat="1" x14ac:dyDescent="0.3">
      <c r="B336" s="981"/>
      <c r="C336" s="981"/>
      <c r="D336" s="981"/>
      <c r="E336" s="981"/>
      <c r="F336" s="981"/>
      <c r="G336" s="981"/>
      <c r="H336" s="981"/>
      <c r="I336" s="45"/>
      <c r="J336" s="45"/>
      <c r="K336" s="45"/>
      <c r="L336" s="45"/>
      <c r="M336" s="45"/>
      <c r="N336" s="45"/>
      <c r="O336" s="43"/>
      <c r="P336" s="47"/>
      <c r="Q336" s="46"/>
      <c r="R336" s="46"/>
      <c r="S336" s="47"/>
      <c r="T336" s="47"/>
    </row>
    <row r="337" spans="2:20" customFormat="1" ht="15.5" thickBot="1" x14ac:dyDescent="0.35">
      <c r="B337" s="40" t="s">
        <v>458</v>
      </c>
      <c r="C337" s="34"/>
      <c r="D337" s="35"/>
      <c r="E337" s="36"/>
      <c r="F337" s="36"/>
      <c r="G337" s="35"/>
      <c r="H337" s="35"/>
      <c r="I337" s="35"/>
      <c r="J337" s="35"/>
      <c r="K337" s="35"/>
      <c r="L337" s="35"/>
      <c r="M337" s="35"/>
      <c r="N337" s="35"/>
      <c r="O337" s="37"/>
      <c r="P337" s="39"/>
      <c r="Q337" s="38"/>
      <c r="R337" s="38"/>
      <c r="S337" s="39"/>
      <c r="T337" s="39"/>
    </row>
    <row r="338" spans="2:20" customFormat="1" x14ac:dyDescent="0.3">
      <c r="B338" s="41"/>
      <c r="C338" s="982" t="s">
        <v>16</v>
      </c>
      <c r="D338" s="982"/>
      <c r="E338" s="982"/>
      <c r="F338" s="982"/>
      <c r="G338" s="982"/>
      <c r="H338" s="982"/>
      <c r="I338" s="982"/>
      <c r="J338" s="982"/>
      <c r="K338" s="982"/>
      <c r="L338" s="982"/>
      <c r="M338" s="982"/>
      <c r="N338" s="982"/>
      <c r="O338" s="42"/>
      <c r="P338" s="982" t="s">
        <v>70</v>
      </c>
      <c r="Q338" s="982"/>
      <c r="R338" s="982"/>
      <c r="S338" s="982"/>
      <c r="T338" s="982"/>
    </row>
    <row r="339" spans="2:20" customFormat="1" ht="17.5" x14ac:dyDescent="0.45">
      <c r="B339" s="43"/>
      <c r="C339" s="44" t="s">
        <v>94</v>
      </c>
      <c r="D339" s="45" t="s">
        <v>95</v>
      </c>
      <c r="E339" s="46" t="s">
        <v>96</v>
      </c>
      <c r="F339" s="46" t="s">
        <v>460</v>
      </c>
      <c r="G339" s="45" t="s">
        <v>120</v>
      </c>
      <c r="H339" s="45" t="s">
        <v>121</v>
      </c>
      <c r="I339" s="45" t="s">
        <v>122</v>
      </c>
      <c r="J339" s="45" t="s">
        <v>123</v>
      </c>
      <c r="K339" s="45" t="s">
        <v>124</v>
      </c>
      <c r="L339" s="45" t="s">
        <v>125</v>
      </c>
      <c r="M339" s="45" t="s">
        <v>126</v>
      </c>
      <c r="N339" s="45" t="s">
        <v>127</v>
      </c>
      <c r="O339" s="43"/>
      <c r="P339" s="47" t="s">
        <v>25</v>
      </c>
      <c r="Q339" s="46" t="s">
        <v>128</v>
      </c>
      <c r="R339" s="46" t="s">
        <v>129</v>
      </c>
      <c r="S339" s="47" t="s">
        <v>90</v>
      </c>
      <c r="T339" s="47" t="s">
        <v>26</v>
      </c>
    </row>
    <row r="340" spans="2:20" customFormat="1" x14ac:dyDescent="0.3">
      <c r="B340" s="48"/>
      <c r="C340" s="49"/>
      <c r="D340" s="50" t="s">
        <v>114</v>
      </c>
      <c r="E340" s="51" t="s">
        <v>115</v>
      </c>
      <c r="F340" s="51" t="s">
        <v>459</v>
      </c>
      <c r="G340" s="50" t="s">
        <v>116</v>
      </c>
      <c r="H340" s="50" t="s">
        <v>116</v>
      </c>
      <c r="I340" s="50" t="s">
        <v>116</v>
      </c>
      <c r="J340" s="50" t="s">
        <v>116</v>
      </c>
      <c r="K340" s="50" t="s">
        <v>116</v>
      </c>
      <c r="L340" s="50" t="s">
        <v>116</v>
      </c>
      <c r="M340" s="50" t="s">
        <v>116</v>
      </c>
      <c r="N340" s="50" t="s">
        <v>116</v>
      </c>
      <c r="O340" s="48"/>
      <c r="P340" s="52" t="s">
        <v>117</v>
      </c>
      <c r="Q340" s="51" t="s">
        <v>116</v>
      </c>
      <c r="R340" s="51" t="s">
        <v>116</v>
      </c>
      <c r="S340" s="52" t="s">
        <v>116</v>
      </c>
      <c r="T340" s="52" t="s">
        <v>116</v>
      </c>
    </row>
    <row r="341" spans="2:20" customFormat="1" x14ac:dyDescent="0.3">
      <c r="B341" s="43">
        <v>2002</v>
      </c>
      <c r="C341" s="44">
        <v>7.5170289101288974</v>
      </c>
      <c r="D341" s="47">
        <v>12.125</v>
      </c>
      <c r="E341" s="45">
        <v>0.625</v>
      </c>
      <c r="F341" s="45" t="s">
        <v>9</v>
      </c>
      <c r="G341" s="277">
        <v>1.1475</v>
      </c>
      <c r="H341" s="277">
        <v>3.7833333333333337E-2</v>
      </c>
      <c r="I341" s="277">
        <v>0.89375000000000004</v>
      </c>
      <c r="J341" s="277" t="s">
        <v>119</v>
      </c>
      <c r="K341" s="277">
        <v>1.1401666666666668</v>
      </c>
      <c r="L341" s="277">
        <v>1.0066666666666666</v>
      </c>
      <c r="M341" s="296">
        <v>13.268333333333333</v>
      </c>
      <c r="N341" s="277">
        <v>2.9816666666666669</v>
      </c>
      <c r="O341" s="53"/>
      <c r="P341" s="47">
        <v>5.25</v>
      </c>
      <c r="Q341" s="277">
        <v>2.4375000000000001E-2</v>
      </c>
      <c r="R341" s="69" t="s">
        <v>119</v>
      </c>
      <c r="S341" s="47" t="s">
        <v>9</v>
      </c>
      <c r="T341" s="45">
        <v>4</v>
      </c>
    </row>
    <row r="342" spans="2:20" customFormat="1" x14ac:dyDescent="0.3">
      <c r="B342" s="43">
        <v>2003</v>
      </c>
      <c r="C342" s="44">
        <v>7.4544295420888371</v>
      </c>
      <c r="D342" s="47">
        <v>10.75</v>
      </c>
      <c r="E342" s="45">
        <v>0.625</v>
      </c>
      <c r="F342" s="45" t="s">
        <v>9</v>
      </c>
      <c r="G342" s="277">
        <v>1.29375</v>
      </c>
      <c r="H342" s="277">
        <v>0.01</v>
      </c>
      <c r="I342" s="277">
        <v>0.84125000000000005</v>
      </c>
      <c r="J342" s="277" t="s">
        <v>119</v>
      </c>
      <c r="K342" s="277">
        <v>1.1375</v>
      </c>
      <c r="L342" s="277">
        <v>0.96625000000000005</v>
      </c>
      <c r="M342" s="296">
        <v>16.237500000000001</v>
      </c>
      <c r="N342" s="277">
        <v>3.5237500000000002</v>
      </c>
      <c r="O342" s="53"/>
      <c r="P342" s="47">
        <v>5</v>
      </c>
      <c r="Q342" s="277" t="s">
        <v>119</v>
      </c>
      <c r="R342" s="46" t="s">
        <v>119</v>
      </c>
      <c r="S342" s="47" t="s">
        <v>9</v>
      </c>
      <c r="T342" s="45">
        <v>5.75</v>
      </c>
    </row>
    <row r="343" spans="2:20" customFormat="1" x14ac:dyDescent="0.3">
      <c r="B343" s="43">
        <v>2004</v>
      </c>
      <c r="C343" s="44">
        <v>7.7702863404675293</v>
      </c>
      <c r="D343" s="47">
        <v>11.525</v>
      </c>
      <c r="E343" s="45">
        <v>1.05</v>
      </c>
      <c r="F343" s="45" t="s">
        <v>9</v>
      </c>
      <c r="G343" s="277">
        <v>1.2675000000000001</v>
      </c>
      <c r="H343" s="277">
        <v>0.2</v>
      </c>
      <c r="I343" s="277">
        <v>0.97875000000000001</v>
      </c>
      <c r="J343" s="277">
        <v>4.8750000000000002E-2</v>
      </c>
      <c r="K343" s="277">
        <v>1.17625</v>
      </c>
      <c r="L343" s="277">
        <v>0.97124999999999995</v>
      </c>
      <c r="M343" s="296">
        <v>15.675000000000001</v>
      </c>
      <c r="N343" s="277">
        <v>3.2637499999999999</v>
      </c>
      <c r="O343" s="53"/>
      <c r="P343" s="47">
        <v>5.625</v>
      </c>
      <c r="Q343" s="277">
        <v>2.2499999999999999E-2</v>
      </c>
      <c r="R343" s="46">
        <v>0.01</v>
      </c>
      <c r="S343" s="47" t="s">
        <v>9</v>
      </c>
      <c r="T343" s="45">
        <v>7.5</v>
      </c>
    </row>
    <row r="344" spans="2:20" customFormat="1" x14ac:dyDescent="0.3">
      <c r="B344" s="43">
        <v>2005</v>
      </c>
      <c r="C344" s="44">
        <v>7.3283117881641324</v>
      </c>
      <c r="D344" s="47">
        <v>11.18</v>
      </c>
      <c r="E344" s="45">
        <v>1.2762500000000001</v>
      </c>
      <c r="F344" s="45" t="s">
        <v>9</v>
      </c>
      <c r="G344" s="277">
        <v>1.4737499999999999</v>
      </c>
      <c r="H344" s="277">
        <v>0.105</v>
      </c>
      <c r="I344" s="277">
        <v>1.05125</v>
      </c>
      <c r="J344" s="277">
        <v>0.01</v>
      </c>
      <c r="K344" s="277">
        <v>1.26</v>
      </c>
      <c r="L344" s="277">
        <v>1.0175000000000001</v>
      </c>
      <c r="M344" s="296">
        <v>15.824999999999999</v>
      </c>
      <c r="N344" s="277">
        <v>3.1225000000000001</v>
      </c>
      <c r="O344" s="53"/>
      <c r="P344" s="47">
        <v>3.55</v>
      </c>
      <c r="Q344" s="277">
        <v>0.01</v>
      </c>
      <c r="R344" s="46">
        <v>0.01</v>
      </c>
      <c r="S344" s="47" t="s">
        <v>9</v>
      </c>
      <c r="T344" s="47" t="s">
        <v>135</v>
      </c>
    </row>
    <row r="345" spans="2:20" customFormat="1" x14ac:dyDescent="0.3">
      <c r="B345" s="43">
        <v>2006</v>
      </c>
      <c r="C345" s="44">
        <v>7.2066067782447902</v>
      </c>
      <c r="D345" s="47">
        <v>10.4125</v>
      </c>
      <c r="E345" s="45">
        <v>1.125</v>
      </c>
      <c r="F345" s="45" t="s">
        <v>9</v>
      </c>
      <c r="G345" s="277">
        <v>1.3125</v>
      </c>
      <c r="H345" s="277">
        <v>0.2</v>
      </c>
      <c r="I345" s="277">
        <v>0.84499999999999997</v>
      </c>
      <c r="J345" s="277">
        <v>5.5E-2</v>
      </c>
      <c r="K345" s="277">
        <v>1.1375</v>
      </c>
      <c r="L345" s="277">
        <v>1.0262500000000001</v>
      </c>
      <c r="M345" s="296">
        <v>16.237500000000001</v>
      </c>
      <c r="N345" s="277">
        <v>3.1675</v>
      </c>
      <c r="O345" s="53"/>
      <c r="P345" s="47">
        <v>4.625</v>
      </c>
      <c r="Q345" s="277" t="s">
        <v>147</v>
      </c>
      <c r="R345" s="46" t="s">
        <v>147</v>
      </c>
      <c r="S345" s="47"/>
      <c r="T345" s="47">
        <v>10</v>
      </c>
    </row>
    <row r="346" spans="2:20" customFormat="1" x14ac:dyDescent="0.3">
      <c r="B346" s="43">
        <v>2007</v>
      </c>
      <c r="C346" s="44">
        <v>7.8038117813266261</v>
      </c>
      <c r="D346" s="47">
        <v>10.412500000000001</v>
      </c>
      <c r="E346" s="45">
        <v>1.0899999999999999</v>
      </c>
      <c r="F346" s="45" t="s">
        <v>9</v>
      </c>
      <c r="G346" s="277">
        <v>1.165</v>
      </c>
      <c r="H346" s="277">
        <v>0.2</v>
      </c>
      <c r="I346" s="277">
        <v>0.75374999999999992</v>
      </c>
      <c r="J346" s="277">
        <v>0.01</v>
      </c>
      <c r="K346" s="277">
        <v>1.21</v>
      </c>
      <c r="L346" s="277">
        <v>0.95750000000000002</v>
      </c>
      <c r="M346" s="296">
        <v>16.5</v>
      </c>
      <c r="N346" s="277">
        <v>3.2562500000000001</v>
      </c>
      <c r="O346" s="53"/>
      <c r="P346" s="47">
        <v>5.0750000000000002</v>
      </c>
      <c r="Q346" s="277">
        <v>0.01</v>
      </c>
      <c r="R346" s="46">
        <v>0.01</v>
      </c>
      <c r="S346" s="47" t="s">
        <v>9</v>
      </c>
      <c r="T346" s="45">
        <v>5.15</v>
      </c>
    </row>
    <row r="347" spans="2:20" customFormat="1" x14ac:dyDescent="0.3">
      <c r="B347" s="43">
        <v>2008</v>
      </c>
      <c r="C347" s="44">
        <v>7.7134899418966043</v>
      </c>
      <c r="D347" s="47">
        <v>10.55</v>
      </c>
      <c r="E347" s="45">
        <v>1.17825</v>
      </c>
      <c r="F347" s="45" t="s">
        <v>9</v>
      </c>
      <c r="G347" s="277">
        <v>1.1074999999999999</v>
      </c>
      <c r="H347" s="277">
        <v>4.4999999999999998E-2</v>
      </c>
      <c r="I347" s="277">
        <v>0.75375000000000003</v>
      </c>
      <c r="J347" s="277" t="s">
        <v>147</v>
      </c>
      <c r="K347" s="277">
        <v>1.1600000000000001</v>
      </c>
      <c r="L347" s="277">
        <v>0.97124999999999995</v>
      </c>
      <c r="M347" s="296">
        <v>16.25</v>
      </c>
      <c r="N347" s="277">
        <v>3.2262499999999998</v>
      </c>
      <c r="O347" s="53"/>
      <c r="P347" s="47">
        <v>4.375</v>
      </c>
      <c r="Q347" s="277" t="s">
        <v>147</v>
      </c>
      <c r="R347" s="46">
        <v>0.01</v>
      </c>
      <c r="S347" s="47" t="s">
        <v>9</v>
      </c>
      <c r="T347" s="45">
        <v>6.75</v>
      </c>
    </row>
    <row r="348" spans="2:20" customFormat="1" x14ac:dyDescent="0.3">
      <c r="B348" s="43">
        <v>2009</v>
      </c>
      <c r="C348" s="44">
        <v>7.7914995333444574</v>
      </c>
      <c r="D348" s="47">
        <v>10.825000000000001</v>
      </c>
      <c r="E348" s="45">
        <v>1.111</v>
      </c>
      <c r="F348" s="45" t="s">
        <v>9</v>
      </c>
      <c r="G348" s="277">
        <v>1.3312499999999998</v>
      </c>
      <c r="H348" s="277">
        <v>0.06</v>
      </c>
      <c r="I348" s="277">
        <v>0.73875000000000002</v>
      </c>
      <c r="J348" s="277" t="s">
        <v>9</v>
      </c>
      <c r="K348" s="277">
        <v>1.1637499999999998</v>
      </c>
      <c r="L348" s="277">
        <v>0.95125000000000004</v>
      </c>
      <c r="M348" s="296">
        <v>16.087499999999999</v>
      </c>
      <c r="N348" s="277">
        <v>3.3862499999999995</v>
      </c>
      <c r="O348" s="43"/>
      <c r="P348" s="47">
        <v>4.4000000000000004</v>
      </c>
      <c r="Q348" s="277">
        <v>0.01</v>
      </c>
      <c r="R348" s="46" t="s">
        <v>147</v>
      </c>
      <c r="S348" s="47" t="s">
        <v>9</v>
      </c>
      <c r="T348" s="45" t="s">
        <v>9</v>
      </c>
    </row>
    <row r="349" spans="2:20" customFormat="1" x14ac:dyDescent="0.3">
      <c r="B349" s="43">
        <v>2010</v>
      </c>
      <c r="C349" s="44">
        <v>7.7019559048821975</v>
      </c>
      <c r="D349" s="47">
        <v>11.799999999999999</v>
      </c>
      <c r="E349" s="45">
        <v>1.17625</v>
      </c>
      <c r="F349" s="45" t="s">
        <v>9</v>
      </c>
      <c r="G349" s="277">
        <v>1.55125</v>
      </c>
      <c r="H349" s="277">
        <v>6.25E-2</v>
      </c>
      <c r="I349" s="277">
        <v>0.82500000000000007</v>
      </c>
      <c r="J349" s="277">
        <v>1.1666666666666667E-2</v>
      </c>
      <c r="K349" s="277">
        <v>1.2362499999999998</v>
      </c>
      <c r="L349" s="277">
        <v>1.00875</v>
      </c>
      <c r="M349" s="296">
        <v>16.587499999999999</v>
      </c>
      <c r="N349" s="277">
        <v>3.6237499999999998</v>
      </c>
      <c r="O349" s="43"/>
      <c r="P349" s="47">
        <v>3.625</v>
      </c>
      <c r="Q349" s="277">
        <v>0.01</v>
      </c>
      <c r="R349" s="46">
        <v>0.01</v>
      </c>
      <c r="S349" s="47" t="s">
        <v>9</v>
      </c>
      <c r="T349" s="45">
        <v>4.7</v>
      </c>
    </row>
    <row r="350" spans="2:20" customFormat="1" x14ac:dyDescent="0.3">
      <c r="B350" s="43">
        <v>2011</v>
      </c>
      <c r="C350" s="44">
        <v>7.3776169900962767</v>
      </c>
      <c r="D350" s="47">
        <v>12.762499999999999</v>
      </c>
      <c r="E350" s="45">
        <v>1.1775</v>
      </c>
      <c r="F350" s="45" t="s">
        <v>9</v>
      </c>
      <c r="G350" s="277">
        <v>1.4312499999999999</v>
      </c>
      <c r="H350" s="277">
        <v>6.5000000000000002E-2</v>
      </c>
      <c r="I350" s="277">
        <v>0.81625000000000003</v>
      </c>
      <c r="J350" s="277">
        <v>0.01</v>
      </c>
      <c r="K350" s="277">
        <v>1.2149999999999999</v>
      </c>
      <c r="L350" s="277">
        <v>1.0425</v>
      </c>
      <c r="M350" s="296">
        <v>17.924999999999997</v>
      </c>
      <c r="N350" s="277">
        <v>3.7012499999999999</v>
      </c>
      <c r="O350" s="43"/>
      <c r="P350" s="47">
        <v>3</v>
      </c>
      <c r="Q350" s="277">
        <v>1.1666666666666667E-2</v>
      </c>
      <c r="R350" s="46" t="s">
        <v>147</v>
      </c>
      <c r="S350" s="47" t="s">
        <v>9</v>
      </c>
      <c r="T350" s="45">
        <v>5.7333333333333334</v>
      </c>
    </row>
    <row r="351" spans="2:20" customFormat="1" x14ac:dyDescent="0.3">
      <c r="B351" s="43">
        <v>2012</v>
      </c>
      <c r="C351" s="44">
        <v>7.3226347028833603</v>
      </c>
      <c r="D351" s="47">
        <v>11.80625</v>
      </c>
      <c r="E351" s="45">
        <v>1.1499999999999999</v>
      </c>
      <c r="F351" s="45" t="s">
        <v>9</v>
      </c>
      <c r="G351" s="277">
        <v>1.2162500000000001</v>
      </c>
      <c r="H351" s="277">
        <v>0.1875</v>
      </c>
      <c r="I351" s="277">
        <v>0.94</v>
      </c>
      <c r="J351" s="277">
        <v>2.8333333333333332E-2</v>
      </c>
      <c r="K351" s="277">
        <v>1.2137500000000001</v>
      </c>
      <c r="L351" s="277">
        <v>1.1187499999999999</v>
      </c>
      <c r="M351" s="296">
        <v>16.787499999999998</v>
      </c>
      <c r="N351" s="277">
        <v>3.5262499999999997</v>
      </c>
      <c r="O351" s="43"/>
      <c r="P351" s="47">
        <v>3.1666666666666665</v>
      </c>
      <c r="Q351" s="277">
        <v>0.01</v>
      </c>
      <c r="R351" s="46" t="s">
        <v>9</v>
      </c>
      <c r="S351" s="47" t="s">
        <v>9</v>
      </c>
      <c r="T351" s="45">
        <v>8.4499999999999993</v>
      </c>
    </row>
    <row r="352" spans="2:20" customFormat="1" x14ac:dyDescent="0.3">
      <c r="B352" s="43">
        <v>2013</v>
      </c>
      <c r="C352" s="44">
        <v>7.6730010079349862</v>
      </c>
      <c r="D352" s="47">
        <v>13.533750000000001</v>
      </c>
      <c r="E352" s="45">
        <v>1.1862499999999998</v>
      </c>
      <c r="F352" s="45" t="s">
        <v>9</v>
      </c>
      <c r="G352" s="277">
        <v>1.10375</v>
      </c>
      <c r="H352" s="277">
        <v>0.1</v>
      </c>
      <c r="I352" s="277">
        <v>0.87</v>
      </c>
      <c r="J352" s="277">
        <v>1.2500000000000001E-2</v>
      </c>
      <c r="K352" s="277">
        <v>1.20625</v>
      </c>
      <c r="L352" s="277">
        <v>1.0162500000000001</v>
      </c>
      <c r="M352" s="296">
        <v>16.987500000000001</v>
      </c>
      <c r="N352" s="277">
        <v>3.8087499999999999</v>
      </c>
      <c r="O352" s="43"/>
      <c r="P352" s="47">
        <v>2.75</v>
      </c>
      <c r="Q352" s="277">
        <v>0.01</v>
      </c>
      <c r="R352" s="46" t="s">
        <v>9</v>
      </c>
      <c r="S352" s="47" t="s">
        <v>9</v>
      </c>
      <c r="T352" s="47" t="s">
        <v>9</v>
      </c>
    </row>
    <row r="353" spans="2:20" customFormat="1" x14ac:dyDescent="0.3">
      <c r="B353" s="43">
        <v>2014</v>
      </c>
      <c r="C353" s="44">
        <v>7.5501993521155546</v>
      </c>
      <c r="D353" s="47">
        <v>5.6199999999999992</v>
      </c>
      <c r="E353" s="45">
        <v>1.1375</v>
      </c>
      <c r="F353" s="45" t="s">
        <v>9</v>
      </c>
      <c r="G353" s="277">
        <v>1.6349999999999998</v>
      </c>
      <c r="H353" s="277">
        <v>9.1249999999999998E-2</v>
      </c>
      <c r="I353" s="277">
        <v>0.87624999999999997</v>
      </c>
      <c r="J353" s="277">
        <v>3.8750000000000007E-2</v>
      </c>
      <c r="K353" s="277">
        <v>1.1949999999999998</v>
      </c>
      <c r="L353" s="277">
        <v>0.94499999999999995</v>
      </c>
      <c r="M353" s="296">
        <v>16.6875</v>
      </c>
      <c r="N353" s="277">
        <v>3.2937499999999997</v>
      </c>
      <c r="O353" s="43"/>
      <c r="P353" s="47">
        <v>3.75</v>
      </c>
      <c r="Q353" s="277">
        <v>0.01</v>
      </c>
      <c r="R353" s="46" t="s">
        <v>9</v>
      </c>
      <c r="S353" s="47" t="s">
        <v>9</v>
      </c>
      <c r="T353" s="47" t="s">
        <v>9</v>
      </c>
    </row>
    <row r="354" spans="2:20" customFormat="1" x14ac:dyDescent="0.3">
      <c r="B354" s="43">
        <v>2015</v>
      </c>
      <c r="C354" s="44">
        <v>7.5018496453366028</v>
      </c>
      <c r="D354" s="47">
        <v>5.3324999999999996</v>
      </c>
      <c r="E354" s="45">
        <v>1.0662500000000001</v>
      </c>
      <c r="F354" s="45" t="s">
        <v>9</v>
      </c>
      <c r="G354" s="277">
        <v>1.4412499999999999</v>
      </c>
      <c r="H354" s="277">
        <v>0.1075</v>
      </c>
      <c r="I354" s="277">
        <v>0.92499999999999993</v>
      </c>
      <c r="J354" s="277">
        <v>4.1666666666666664E-2</v>
      </c>
      <c r="K354" s="277">
        <v>1.1837500000000001</v>
      </c>
      <c r="L354" s="277">
        <v>0.86250000000000004</v>
      </c>
      <c r="M354" s="296">
        <v>15.775</v>
      </c>
      <c r="N354" s="277">
        <v>3.1012500000000003</v>
      </c>
      <c r="O354" s="43"/>
      <c r="P354" s="47">
        <v>3</v>
      </c>
      <c r="Q354" s="277">
        <v>0.01</v>
      </c>
      <c r="R354" s="46" t="s">
        <v>9</v>
      </c>
      <c r="S354" s="47" t="s">
        <v>9</v>
      </c>
      <c r="T354" s="47" t="s">
        <v>9</v>
      </c>
    </row>
    <row r="355" spans="2:20" customFormat="1" x14ac:dyDescent="0.3">
      <c r="B355" s="43">
        <v>2016</v>
      </c>
      <c r="C355" s="44">
        <v>7.0555265862777468</v>
      </c>
      <c r="D355" s="47">
        <v>12.157500000000001</v>
      </c>
      <c r="E355" s="45">
        <v>1.1212500000000001</v>
      </c>
      <c r="F355" s="45" t="s">
        <v>9</v>
      </c>
      <c r="G355" s="277">
        <v>1.2749999999999999</v>
      </c>
      <c r="H355" s="277">
        <v>0.1</v>
      </c>
      <c r="I355" s="277">
        <v>1.0575000000000001</v>
      </c>
      <c r="J355" s="277">
        <v>0.01</v>
      </c>
      <c r="K355" s="277">
        <v>1.47</v>
      </c>
      <c r="L355" s="277">
        <v>0.95874999999999999</v>
      </c>
      <c r="M355" s="296">
        <v>17.175000000000001</v>
      </c>
      <c r="N355" s="277">
        <v>3.6062500000000002</v>
      </c>
      <c r="O355" s="43"/>
      <c r="P355" s="47">
        <v>2.7</v>
      </c>
      <c r="Q355" s="277">
        <v>0.02</v>
      </c>
      <c r="R355" s="46" t="s">
        <v>9</v>
      </c>
      <c r="S355" s="47" t="s">
        <v>9</v>
      </c>
      <c r="T355" s="47">
        <v>40</v>
      </c>
    </row>
    <row r="356" spans="2:20" customFormat="1" x14ac:dyDescent="0.3">
      <c r="B356" s="43">
        <v>2017</v>
      </c>
      <c r="C356" s="44">
        <v>7.0650613911054778</v>
      </c>
      <c r="D356" s="47">
        <v>11.94</v>
      </c>
      <c r="E356" s="45">
        <v>1.1924999999999999</v>
      </c>
      <c r="F356" s="45" t="s">
        <v>9</v>
      </c>
      <c r="G356" s="277">
        <v>1.57375</v>
      </c>
      <c r="H356" s="277">
        <v>8.7499999999999994E-2</v>
      </c>
      <c r="I356" s="277">
        <v>1.1487499999999999</v>
      </c>
      <c r="J356" s="277">
        <v>8.7500000000000008E-3</v>
      </c>
      <c r="K356" s="277">
        <v>1.4425000000000001</v>
      </c>
      <c r="L356" s="277">
        <v>1.06</v>
      </c>
      <c r="M356" s="296">
        <v>17.912500000000001</v>
      </c>
      <c r="N356" s="277">
        <v>3.4524999999999997</v>
      </c>
      <c r="O356" s="43"/>
      <c r="P356" s="47">
        <v>2.875</v>
      </c>
      <c r="Q356" s="277">
        <v>1.7499999999999998E-2</v>
      </c>
      <c r="R356" s="46" t="s">
        <v>9</v>
      </c>
      <c r="S356" s="47" t="s">
        <v>9</v>
      </c>
      <c r="T356" s="47" t="s">
        <v>9</v>
      </c>
    </row>
    <row r="357" spans="2:20" customFormat="1" ht="14.5" thickBot="1" x14ac:dyDescent="0.35">
      <c r="B357" s="54">
        <v>2018</v>
      </c>
      <c r="C357" s="55">
        <v>7.8761077498143024</v>
      </c>
      <c r="D357" s="58">
        <v>12.352499999999999</v>
      </c>
      <c r="E357" s="56">
        <v>1.1300000000000001</v>
      </c>
      <c r="F357" s="56" t="s">
        <v>9</v>
      </c>
      <c r="G357" s="278">
        <v>1.11375</v>
      </c>
      <c r="H357" s="278">
        <v>0.1</v>
      </c>
      <c r="I357" s="278">
        <v>0.9537500000000001</v>
      </c>
      <c r="J357" s="278">
        <v>0.01</v>
      </c>
      <c r="K357" s="278">
        <v>1.23</v>
      </c>
      <c r="L357" s="278">
        <v>1.0362500000000001</v>
      </c>
      <c r="M357" s="299">
        <v>17.212499999999999</v>
      </c>
      <c r="N357" s="278">
        <v>3.1625000000000001</v>
      </c>
      <c r="O357" s="54"/>
      <c r="P357" s="58">
        <v>3</v>
      </c>
      <c r="Q357" s="278">
        <v>0.01</v>
      </c>
      <c r="R357" s="57" t="s">
        <v>9</v>
      </c>
      <c r="S357" s="58" t="s">
        <v>9</v>
      </c>
      <c r="T357" s="58" t="s">
        <v>9</v>
      </c>
    </row>
    <row r="358" spans="2:20" customFormat="1" x14ac:dyDescent="0.3">
      <c r="B358" s="981" t="s">
        <v>499</v>
      </c>
      <c r="C358" s="981"/>
      <c r="D358" s="981"/>
      <c r="E358" s="981"/>
      <c r="F358" s="981"/>
      <c r="G358" s="981"/>
      <c r="H358" s="981"/>
      <c r="I358" s="45"/>
      <c r="J358" s="45"/>
      <c r="K358" s="45"/>
      <c r="L358" s="45"/>
      <c r="M358" s="45"/>
      <c r="N358" s="45"/>
      <c r="O358" s="53"/>
      <c r="P358" s="47"/>
      <c r="Q358" s="46"/>
      <c r="R358" s="46"/>
      <c r="S358" s="47"/>
      <c r="T358" s="47"/>
    </row>
    <row r="359" spans="2:20" customFormat="1" x14ac:dyDescent="0.3">
      <c r="B359" s="983" t="s">
        <v>263</v>
      </c>
      <c r="C359" s="983"/>
      <c r="D359" s="983"/>
      <c r="E359" s="983"/>
      <c r="F359" s="983"/>
      <c r="G359" s="983"/>
      <c r="H359" s="983"/>
      <c r="I359" s="35"/>
      <c r="J359" s="35"/>
      <c r="K359" s="35"/>
      <c r="L359" s="35"/>
      <c r="M359" s="35"/>
      <c r="N359" s="35"/>
      <c r="O359" s="37"/>
      <c r="P359" s="39"/>
      <c r="Q359" s="38"/>
      <c r="R359" s="38"/>
      <c r="S359" s="39"/>
      <c r="T359" s="39"/>
    </row>
    <row r="360" spans="2:20" customFormat="1" x14ac:dyDescent="0.3">
      <c r="B360" s="33"/>
      <c r="C360" s="34"/>
      <c r="D360" s="35"/>
      <c r="E360" s="36"/>
      <c r="F360" s="36"/>
      <c r="G360" s="35"/>
      <c r="H360" s="35"/>
      <c r="I360" s="35"/>
      <c r="J360" s="35"/>
      <c r="K360" s="35"/>
      <c r="L360" s="35"/>
      <c r="M360" s="35"/>
      <c r="N360" s="35"/>
      <c r="O360" s="37"/>
      <c r="P360" s="39"/>
      <c r="Q360" s="38"/>
      <c r="R360" s="38"/>
      <c r="S360" s="39"/>
      <c r="T360" s="39"/>
    </row>
    <row r="361" spans="2:20" customFormat="1" ht="15.5" thickBot="1" x14ac:dyDescent="0.35">
      <c r="B361" s="40" t="s">
        <v>457</v>
      </c>
      <c r="C361" s="34"/>
      <c r="D361" s="35"/>
      <c r="E361" s="36"/>
      <c r="F361" s="36"/>
      <c r="G361" s="35"/>
      <c r="H361" s="35"/>
      <c r="I361" s="35"/>
      <c r="J361" s="35"/>
      <c r="K361" s="35"/>
      <c r="L361" s="35"/>
      <c r="M361" s="35"/>
      <c r="N361" s="35"/>
      <c r="O361" s="37"/>
      <c r="P361" s="39"/>
      <c r="Q361" s="38"/>
      <c r="R361" s="38"/>
      <c r="S361" s="39"/>
      <c r="T361" s="39"/>
    </row>
    <row r="362" spans="2:20" customFormat="1" x14ac:dyDescent="0.3">
      <c r="B362" s="41"/>
      <c r="C362" s="982" t="s">
        <v>16</v>
      </c>
      <c r="D362" s="982"/>
      <c r="E362" s="982"/>
      <c r="F362" s="982"/>
      <c r="G362" s="982"/>
      <c r="H362" s="982"/>
      <c r="I362" s="982"/>
      <c r="J362" s="982"/>
      <c r="K362" s="982"/>
      <c r="L362" s="982"/>
      <c r="M362" s="982"/>
      <c r="N362" s="982"/>
      <c r="O362" s="42"/>
      <c r="P362" s="982" t="s">
        <v>70</v>
      </c>
      <c r="Q362" s="982"/>
      <c r="R362" s="982"/>
      <c r="S362" s="982"/>
      <c r="T362" s="982"/>
    </row>
    <row r="363" spans="2:20" customFormat="1" ht="17.5" x14ac:dyDescent="0.45">
      <c r="B363" s="43"/>
      <c r="C363" s="44" t="s">
        <v>94</v>
      </c>
      <c r="D363" s="45" t="s">
        <v>95</v>
      </c>
      <c r="E363" s="46" t="s">
        <v>96</v>
      </c>
      <c r="F363" s="46" t="s">
        <v>460</v>
      </c>
      <c r="G363" s="45" t="s">
        <v>120</v>
      </c>
      <c r="H363" s="45" t="s">
        <v>121</v>
      </c>
      <c r="I363" s="45" t="s">
        <v>122</v>
      </c>
      <c r="J363" s="45" t="s">
        <v>123</v>
      </c>
      <c r="K363" s="45" t="s">
        <v>124</v>
      </c>
      <c r="L363" s="45" t="s">
        <v>125</v>
      </c>
      <c r="M363" s="45" t="s">
        <v>126</v>
      </c>
      <c r="N363" s="45" t="s">
        <v>127</v>
      </c>
      <c r="O363" s="43"/>
      <c r="P363" s="47" t="s">
        <v>25</v>
      </c>
      <c r="Q363" s="46" t="s">
        <v>128</v>
      </c>
      <c r="R363" s="46" t="s">
        <v>129</v>
      </c>
      <c r="S363" s="47" t="s">
        <v>90</v>
      </c>
      <c r="T363" s="47" t="s">
        <v>26</v>
      </c>
    </row>
    <row r="364" spans="2:20" customFormat="1" x14ac:dyDescent="0.3">
      <c r="B364" s="48"/>
      <c r="C364" s="49"/>
      <c r="D364" s="50" t="s">
        <v>114</v>
      </c>
      <c r="E364" s="51" t="s">
        <v>115</v>
      </c>
      <c r="F364" s="51" t="s">
        <v>459</v>
      </c>
      <c r="G364" s="50" t="s">
        <v>116</v>
      </c>
      <c r="H364" s="50" t="s">
        <v>116</v>
      </c>
      <c r="I364" s="50" t="s">
        <v>116</v>
      </c>
      <c r="J364" s="50" t="s">
        <v>116</v>
      </c>
      <c r="K364" s="50" t="s">
        <v>116</v>
      </c>
      <c r="L364" s="50" t="s">
        <v>116</v>
      </c>
      <c r="M364" s="50" t="s">
        <v>116</v>
      </c>
      <c r="N364" s="50" t="s">
        <v>116</v>
      </c>
      <c r="O364" s="48"/>
      <c r="P364" s="52" t="s">
        <v>117</v>
      </c>
      <c r="Q364" s="51" t="s">
        <v>116</v>
      </c>
      <c r="R364" s="51" t="s">
        <v>116</v>
      </c>
      <c r="S364" s="52" t="s">
        <v>116</v>
      </c>
      <c r="T364" s="52" t="s">
        <v>116</v>
      </c>
    </row>
    <row r="365" spans="2:20" customFormat="1" x14ac:dyDescent="0.3">
      <c r="B365" s="43">
        <v>2002</v>
      </c>
      <c r="C365" s="44">
        <v>7.3116019581724938</v>
      </c>
      <c r="D365" s="296">
        <v>11.975</v>
      </c>
      <c r="E365" s="45">
        <v>0.63249999999999995</v>
      </c>
      <c r="F365" s="45" t="s">
        <v>9</v>
      </c>
      <c r="G365" s="277">
        <v>1.24125</v>
      </c>
      <c r="H365" s="277">
        <v>5.8333333333333341E-2</v>
      </c>
      <c r="I365" s="277">
        <v>0.89875000000000005</v>
      </c>
      <c r="J365" s="277" t="s">
        <v>119</v>
      </c>
      <c r="K365" s="277">
        <v>1.1916666666666667</v>
      </c>
      <c r="L365" s="277">
        <v>0.98499999999999999</v>
      </c>
      <c r="M365" s="296">
        <v>13.283333333333333</v>
      </c>
      <c r="N365" s="277">
        <v>2.8983333333333334</v>
      </c>
      <c r="O365" s="53"/>
      <c r="P365" s="47">
        <v>5.5</v>
      </c>
      <c r="Q365" s="277">
        <v>3.4375000000000003E-2</v>
      </c>
      <c r="R365" s="46" t="s">
        <v>119</v>
      </c>
      <c r="S365" s="47" t="s">
        <v>9</v>
      </c>
      <c r="T365" s="45">
        <v>3</v>
      </c>
    </row>
    <row r="366" spans="2:20" customFormat="1" x14ac:dyDescent="0.3">
      <c r="B366" s="43">
        <v>2003</v>
      </c>
      <c r="C366" s="44">
        <v>7.8717232378476103</v>
      </c>
      <c r="D366" s="296">
        <v>10.5</v>
      </c>
      <c r="E366" s="45">
        <v>0.59</v>
      </c>
      <c r="F366" s="45" t="s">
        <v>9</v>
      </c>
      <c r="G366" s="277">
        <v>1.4087499999999999</v>
      </c>
      <c r="H366" s="277">
        <v>0.01</v>
      </c>
      <c r="I366" s="277">
        <v>0.83499999999999996</v>
      </c>
      <c r="J366" s="277" t="s">
        <v>119</v>
      </c>
      <c r="K366" s="277">
        <v>1.17</v>
      </c>
      <c r="L366" s="277">
        <v>0.97624999999999995</v>
      </c>
      <c r="M366" s="296">
        <v>16.237500000000001</v>
      </c>
      <c r="N366" s="277">
        <v>2.9437500000000001</v>
      </c>
      <c r="O366" s="53"/>
      <c r="P366" s="47">
        <v>5.75</v>
      </c>
      <c r="Q366" s="277" t="s">
        <v>119</v>
      </c>
      <c r="R366" s="46" t="s">
        <v>119</v>
      </c>
      <c r="S366" s="47" t="s">
        <v>9</v>
      </c>
      <c r="T366" s="45">
        <v>7.333333333333333</v>
      </c>
    </row>
    <row r="367" spans="2:20" customFormat="1" x14ac:dyDescent="0.3">
      <c r="B367" s="43">
        <v>2004</v>
      </c>
      <c r="C367" s="44">
        <v>7.2367713371259681</v>
      </c>
      <c r="D367" s="296">
        <v>11.1175</v>
      </c>
      <c r="E367" s="45">
        <v>1.0049999999999999</v>
      </c>
      <c r="F367" s="45" t="s">
        <v>9</v>
      </c>
      <c r="G367" s="277">
        <v>1.5425</v>
      </c>
      <c r="H367" s="277">
        <v>0.2</v>
      </c>
      <c r="I367" s="277">
        <v>0.95</v>
      </c>
      <c r="J367" s="277">
        <v>4.6249999999999999E-2</v>
      </c>
      <c r="K367" s="277">
        <v>1.2050000000000001</v>
      </c>
      <c r="L367" s="277">
        <v>1.0325</v>
      </c>
      <c r="M367" s="296">
        <v>16.012499999999999</v>
      </c>
      <c r="N367" s="277">
        <v>2.8337500000000002</v>
      </c>
      <c r="O367" s="53"/>
      <c r="P367" s="47">
        <v>8.125</v>
      </c>
      <c r="Q367" s="277">
        <v>0.02</v>
      </c>
      <c r="R367" s="45">
        <v>0.01</v>
      </c>
      <c r="S367" s="47" t="s">
        <v>9</v>
      </c>
      <c r="T367" s="45">
        <v>5</v>
      </c>
    </row>
    <row r="368" spans="2:20" customFormat="1" x14ac:dyDescent="0.3">
      <c r="B368" s="43">
        <v>2005</v>
      </c>
      <c r="C368" s="44">
        <v>6.97613360902431</v>
      </c>
      <c r="D368" s="296">
        <v>11.195</v>
      </c>
      <c r="E368" s="45">
        <v>1.0149999999999999</v>
      </c>
      <c r="F368" s="45" t="s">
        <v>9</v>
      </c>
      <c r="G368" s="277">
        <v>1.2887500000000001</v>
      </c>
      <c r="H368" s="277">
        <v>0.10625</v>
      </c>
      <c r="I368" s="277">
        <v>1.14625</v>
      </c>
      <c r="J368" s="277">
        <v>2.6249999999999999E-2</v>
      </c>
      <c r="K368" s="277">
        <v>1.5175000000000001</v>
      </c>
      <c r="L368" s="277">
        <v>1.0237499999999999</v>
      </c>
      <c r="M368" s="296">
        <v>16.162500000000001</v>
      </c>
      <c r="N368" s="277">
        <v>2.9775</v>
      </c>
      <c r="O368" s="53"/>
      <c r="P368" s="47">
        <v>4.375</v>
      </c>
      <c r="Q368" s="277">
        <v>0.13500000000000001</v>
      </c>
      <c r="R368" s="45">
        <v>0.01</v>
      </c>
      <c r="S368" s="47" t="s">
        <v>9</v>
      </c>
      <c r="T368" s="45" t="s">
        <v>119</v>
      </c>
    </row>
    <row r="369" spans="2:20" customFormat="1" x14ac:dyDescent="0.3">
      <c r="B369" s="43">
        <v>2006</v>
      </c>
      <c r="C369" s="44">
        <v>7.1191253966773962</v>
      </c>
      <c r="D369" s="296">
        <v>10.025</v>
      </c>
      <c r="E369" s="45">
        <v>1.0462499999999999</v>
      </c>
      <c r="F369" s="45" t="s">
        <v>9</v>
      </c>
      <c r="G369" s="277">
        <v>1.43625</v>
      </c>
      <c r="H369" s="277">
        <v>0.2</v>
      </c>
      <c r="I369" s="277">
        <v>0.83</v>
      </c>
      <c r="J369" s="277">
        <v>3.2500000000000001E-2</v>
      </c>
      <c r="K369" s="277">
        <v>1.1399999999999999</v>
      </c>
      <c r="L369" s="277">
        <v>1.0387500000000001</v>
      </c>
      <c r="M369" s="296">
        <v>16.1875</v>
      </c>
      <c r="N369" s="277">
        <v>2.6387499999999999</v>
      </c>
      <c r="O369" s="53"/>
      <c r="P369" s="47">
        <v>5.0250000000000004</v>
      </c>
      <c r="Q369" s="277" t="s">
        <v>147</v>
      </c>
      <c r="R369" s="45" t="s">
        <v>147</v>
      </c>
      <c r="S369" s="47"/>
      <c r="T369" s="47">
        <v>11</v>
      </c>
    </row>
    <row r="370" spans="2:20" customFormat="1" x14ac:dyDescent="0.3">
      <c r="B370" s="43">
        <v>2007</v>
      </c>
      <c r="C370" s="44">
        <v>7.8357154974897556</v>
      </c>
      <c r="D370" s="296">
        <v>10.2125</v>
      </c>
      <c r="E370" s="45">
        <v>1.05</v>
      </c>
      <c r="F370" s="45" t="s">
        <v>9</v>
      </c>
      <c r="G370" s="277">
        <v>1.24875</v>
      </c>
      <c r="H370" s="277">
        <v>0.2</v>
      </c>
      <c r="I370" s="277">
        <v>0.70124999999999993</v>
      </c>
      <c r="J370" s="277">
        <v>0.01</v>
      </c>
      <c r="K370" s="277">
        <v>1.1287499999999999</v>
      </c>
      <c r="L370" s="277">
        <v>0.97499999999999998</v>
      </c>
      <c r="M370" s="296">
        <v>16.75</v>
      </c>
      <c r="N370" s="277">
        <v>2.9749999999999996</v>
      </c>
      <c r="O370" s="53"/>
      <c r="P370" s="47">
        <v>5.25</v>
      </c>
      <c r="Q370" s="277">
        <v>0.01</v>
      </c>
      <c r="R370" s="45">
        <v>0.01</v>
      </c>
      <c r="S370" s="47" t="s">
        <v>9</v>
      </c>
      <c r="T370" s="45">
        <v>4</v>
      </c>
    </row>
    <row r="371" spans="2:20" customFormat="1" x14ac:dyDescent="0.3">
      <c r="B371" s="43">
        <v>2008</v>
      </c>
      <c r="C371" s="44">
        <v>7.7818454452801467</v>
      </c>
      <c r="D371" s="277">
        <v>9.875</v>
      </c>
      <c r="E371" s="45">
        <v>1.1035000000000001</v>
      </c>
      <c r="F371" s="45" t="s">
        <v>9</v>
      </c>
      <c r="G371" s="277">
        <v>1.4924999999999999</v>
      </c>
      <c r="H371" s="277" t="s">
        <v>154</v>
      </c>
      <c r="I371" s="277">
        <v>0.75249999999999995</v>
      </c>
      <c r="J371" s="277" t="s">
        <v>147</v>
      </c>
      <c r="K371" s="277">
        <v>1.1712499999999999</v>
      </c>
      <c r="L371" s="277">
        <v>0.99624999999999997</v>
      </c>
      <c r="M371" s="296">
        <v>15.65</v>
      </c>
      <c r="N371" s="277">
        <v>2.4924999999999997</v>
      </c>
      <c r="O371" s="53"/>
      <c r="P371" s="47">
        <v>4.4000000000000004</v>
      </c>
      <c r="Q371" s="277" t="s">
        <v>147</v>
      </c>
      <c r="R371" s="45">
        <v>0.01</v>
      </c>
      <c r="S371" s="47" t="s">
        <v>9</v>
      </c>
      <c r="T371" s="45">
        <v>4.7</v>
      </c>
    </row>
    <row r="372" spans="2:20" customFormat="1" x14ac:dyDescent="0.3">
      <c r="B372" s="43">
        <v>2009</v>
      </c>
      <c r="C372" s="44">
        <v>7.9297482852064292</v>
      </c>
      <c r="D372" s="296">
        <v>10.3</v>
      </c>
      <c r="E372" s="45">
        <v>1.0649999999999999</v>
      </c>
      <c r="F372" s="45" t="s">
        <v>9</v>
      </c>
      <c r="G372" s="277">
        <v>1.415</v>
      </c>
      <c r="H372" s="277">
        <v>0.06</v>
      </c>
      <c r="I372" s="277">
        <v>0.72875000000000001</v>
      </c>
      <c r="J372" s="277" t="s">
        <v>9</v>
      </c>
      <c r="K372" s="277">
        <v>1.13625</v>
      </c>
      <c r="L372" s="277">
        <v>2.0412499999999998</v>
      </c>
      <c r="M372" s="296">
        <v>15.875</v>
      </c>
      <c r="N372" s="277">
        <v>2.7925000000000004</v>
      </c>
      <c r="O372" s="33"/>
      <c r="P372" s="47">
        <v>4.5750000000000002</v>
      </c>
      <c r="Q372" s="277">
        <v>0.01</v>
      </c>
      <c r="R372" s="45" t="s">
        <v>147</v>
      </c>
      <c r="S372" s="47" t="s">
        <v>9</v>
      </c>
      <c r="T372" s="45" t="s">
        <v>9</v>
      </c>
    </row>
    <row r="373" spans="2:20" customFormat="1" x14ac:dyDescent="0.3">
      <c r="B373" s="43">
        <v>2010</v>
      </c>
      <c r="C373" s="44">
        <v>7.7863827061900421</v>
      </c>
      <c r="D373" s="296">
        <v>11.1625</v>
      </c>
      <c r="E373" s="45">
        <v>1.1125</v>
      </c>
      <c r="F373" s="45" t="s">
        <v>9</v>
      </c>
      <c r="G373" s="277">
        <v>1.6087499999999999</v>
      </c>
      <c r="H373" s="277">
        <v>5.7499999999999996E-2</v>
      </c>
      <c r="I373" s="277">
        <v>0.76000000000000012</v>
      </c>
      <c r="J373" s="277">
        <v>1.1666666666666667E-2</v>
      </c>
      <c r="K373" s="277">
        <v>1.1612499999999999</v>
      </c>
      <c r="L373" s="277">
        <v>0.98499999999999999</v>
      </c>
      <c r="M373" s="296">
        <v>16.375</v>
      </c>
      <c r="N373" s="277">
        <v>2.855</v>
      </c>
      <c r="O373" s="33"/>
      <c r="P373" s="47">
        <v>4.125</v>
      </c>
      <c r="Q373" s="277">
        <v>0.01</v>
      </c>
      <c r="R373" s="45">
        <v>0.01</v>
      </c>
      <c r="S373" s="47" t="s">
        <v>136</v>
      </c>
      <c r="T373" s="45">
        <v>7.05</v>
      </c>
    </row>
    <row r="374" spans="2:20" customFormat="1" x14ac:dyDescent="0.3">
      <c r="B374" s="43">
        <v>2011</v>
      </c>
      <c r="C374" s="44">
        <v>7.4082955328960098</v>
      </c>
      <c r="D374" s="296">
        <v>11.7875</v>
      </c>
      <c r="E374" s="45">
        <v>1.0974999999999999</v>
      </c>
      <c r="F374" s="45" t="s">
        <v>9</v>
      </c>
      <c r="G374" s="277">
        <v>1.50875</v>
      </c>
      <c r="H374" s="277">
        <v>7.2499999999999995E-2</v>
      </c>
      <c r="I374" s="277">
        <v>0.78874999999999995</v>
      </c>
      <c r="J374" s="277">
        <v>0.02</v>
      </c>
      <c r="K374" s="277">
        <v>1.1812499999999999</v>
      </c>
      <c r="L374" s="277">
        <v>0.97499999999999998</v>
      </c>
      <c r="M374" s="296">
        <v>16.924999999999997</v>
      </c>
      <c r="N374" s="277">
        <v>2.9225000000000003</v>
      </c>
      <c r="O374" s="33"/>
      <c r="P374" s="47">
        <v>3.5</v>
      </c>
      <c r="Q374" s="277">
        <v>0.01</v>
      </c>
      <c r="R374" s="45" t="s">
        <v>147</v>
      </c>
      <c r="S374" s="47" t="s">
        <v>9</v>
      </c>
      <c r="T374" s="45">
        <v>8.4</v>
      </c>
    </row>
    <row r="375" spans="2:20" customFormat="1" x14ac:dyDescent="0.3">
      <c r="B375" s="43">
        <v>2012</v>
      </c>
      <c r="C375" s="44">
        <v>7.2989280244813717</v>
      </c>
      <c r="D375" s="277">
        <v>9.4124999999999996</v>
      </c>
      <c r="E375" s="45">
        <v>1.0475000000000001</v>
      </c>
      <c r="F375" s="45" t="s">
        <v>9</v>
      </c>
      <c r="G375" s="277">
        <v>1.8537499999999998</v>
      </c>
      <c r="H375" s="277">
        <v>8.2500000000000004E-2</v>
      </c>
      <c r="I375" s="277">
        <v>0.85749999999999993</v>
      </c>
      <c r="J375" s="277">
        <v>2.8333333333333335E-2</v>
      </c>
      <c r="K375" s="277">
        <v>1.1724999999999999</v>
      </c>
      <c r="L375" s="277">
        <v>1.08375</v>
      </c>
      <c r="M375" s="296">
        <v>16.25</v>
      </c>
      <c r="N375" s="277">
        <v>2.7962499999999997</v>
      </c>
      <c r="O375" s="33"/>
      <c r="P375" s="47">
        <v>3.8333333333333335</v>
      </c>
      <c r="Q375" s="277">
        <v>0.01</v>
      </c>
      <c r="R375" s="46" t="s">
        <v>9</v>
      </c>
      <c r="S375" s="47" t="s">
        <v>9</v>
      </c>
      <c r="T375" s="45">
        <v>6.9</v>
      </c>
    </row>
    <row r="376" spans="2:20" customFormat="1" x14ac:dyDescent="0.3">
      <c r="B376" s="43">
        <v>2013</v>
      </c>
      <c r="C376" s="44">
        <v>7.9000000000000012</v>
      </c>
      <c r="D376" s="296">
        <v>11.1</v>
      </c>
      <c r="E376" s="45">
        <v>1.0925000000000002</v>
      </c>
      <c r="F376" s="45" t="s">
        <v>9</v>
      </c>
      <c r="G376" s="277">
        <v>1.26</v>
      </c>
      <c r="H376" s="277">
        <v>0.1</v>
      </c>
      <c r="I376" s="277">
        <v>0.82750000000000001</v>
      </c>
      <c r="J376" s="277">
        <v>0.01</v>
      </c>
      <c r="K376" s="277">
        <v>1.1437499999999998</v>
      </c>
      <c r="L376" s="277">
        <v>1.01125</v>
      </c>
      <c r="M376" s="296">
        <v>16.837499999999999</v>
      </c>
      <c r="N376" s="277">
        <v>2.8775000000000004</v>
      </c>
      <c r="O376" s="33"/>
      <c r="P376" s="47">
        <v>4</v>
      </c>
      <c r="Q376" s="277">
        <v>0.01</v>
      </c>
      <c r="R376" s="46" t="s">
        <v>9</v>
      </c>
      <c r="S376" s="47" t="s">
        <v>9</v>
      </c>
      <c r="T376" s="45" t="s">
        <v>9</v>
      </c>
    </row>
    <row r="377" spans="2:20" customFormat="1" x14ac:dyDescent="0.3">
      <c r="B377" s="43">
        <v>2014</v>
      </c>
      <c r="C377" s="44">
        <v>7.7501993521155539</v>
      </c>
      <c r="D377" s="296">
        <v>5.4600000000000009</v>
      </c>
      <c r="E377" s="45">
        <v>1.0912500000000001</v>
      </c>
      <c r="F377" s="45" t="s">
        <v>9</v>
      </c>
      <c r="G377" s="277">
        <v>1.4612500000000002</v>
      </c>
      <c r="H377" s="277">
        <v>7.1250000000000008E-2</v>
      </c>
      <c r="I377" s="277">
        <v>0.89374999999999993</v>
      </c>
      <c r="J377" s="277">
        <v>3.2500000000000001E-2</v>
      </c>
      <c r="K377" s="277">
        <v>1.2149999999999999</v>
      </c>
      <c r="L377" s="277">
        <v>0.96000000000000019</v>
      </c>
      <c r="M377" s="296">
        <v>16.487500000000001</v>
      </c>
      <c r="N377" s="277">
        <v>2.7012499999999999</v>
      </c>
      <c r="O377" s="33"/>
      <c r="P377" s="47">
        <v>4</v>
      </c>
      <c r="Q377" s="277">
        <v>1.1250000000000001E-2</v>
      </c>
      <c r="R377" s="46" t="s">
        <v>9</v>
      </c>
      <c r="S377" s="47" t="s">
        <v>9</v>
      </c>
      <c r="T377" s="45" t="s">
        <v>9</v>
      </c>
    </row>
    <row r="378" spans="2:20" customFormat="1" x14ac:dyDescent="0.3">
      <c r="B378" s="43">
        <v>2015</v>
      </c>
      <c r="C378" s="44">
        <v>7.8650429211236084</v>
      </c>
      <c r="D378" s="296">
        <v>6.8550000000000004</v>
      </c>
      <c r="E378" s="45">
        <v>1.0762500000000002</v>
      </c>
      <c r="F378" s="45" t="s">
        <v>9</v>
      </c>
      <c r="G378" s="277">
        <v>1.4087499999999999</v>
      </c>
      <c r="H378" s="277">
        <v>0.1</v>
      </c>
      <c r="I378" s="277">
        <v>1.0049999999999999</v>
      </c>
      <c r="J378" s="277">
        <v>1.1666666666666667E-2</v>
      </c>
      <c r="K378" s="277">
        <v>1.3975</v>
      </c>
      <c r="L378" s="277">
        <v>0.8650000000000001</v>
      </c>
      <c r="M378" s="296">
        <v>16.3125</v>
      </c>
      <c r="N378" s="277">
        <v>2.7237499999999999</v>
      </c>
      <c r="O378" s="33"/>
      <c r="P378" s="47">
        <v>3.375</v>
      </c>
      <c r="Q378" s="277">
        <v>0.01</v>
      </c>
      <c r="R378" s="46" t="s">
        <v>9</v>
      </c>
      <c r="S378" s="47" t="s">
        <v>9</v>
      </c>
      <c r="T378" s="45" t="s">
        <v>9</v>
      </c>
    </row>
    <row r="379" spans="2:20" customFormat="1" x14ac:dyDescent="0.3">
      <c r="B379" s="43">
        <v>2016</v>
      </c>
      <c r="C379" s="44">
        <v>7.2818910073558918</v>
      </c>
      <c r="D379" s="296">
        <v>11.832500000000001</v>
      </c>
      <c r="E379" s="45">
        <v>1.1187499999999999</v>
      </c>
      <c r="F379" s="45" t="s">
        <v>9</v>
      </c>
      <c r="G379" s="277">
        <v>1.55375</v>
      </c>
      <c r="H379" s="277">
        <v>0.10750000000000001</v>
      </c>
      <c r="I379" s="277">
        <v>1.09375</v>
      </c>
      <c r="J379" s="277">
        <v>1.2500000000000001E-2</v>
      </c>
      <c r="K379" s="277">
        <v>1.5074999999999998</v>
      </c>
      <c r="L379" s="277">
        <v>0.91749999999999998</v>
      </c>
      <c r="M379" s="296">
        <v>17.774999999999999</v>
      </c>
      <c r="N379" s="277">
        <v>3.1524999999999999</v>
      </c>
      <c r="O379" s="33"/>
      <c r="P379" s="47">
        <v>2.875</v>
      </c>
      <c r="Q379" s="277">
        <v>0.02</v>
      </c>
      <c r="R379" s="46" t="s">
        <v>9</v>
      </c>
      <c r="S379" s="47" t="s">
        <v>9</v>
      </c>
      <c r="T379" s="47">
        <v>40</v>
      </c>
    </row>
    <row r="380" spans="2:20" customFormat="1" x14ac:dyDescent="0.3">
      <c r="B380" s="43">
        <v>2017</v>
      </c>
      <c r="C380" s="44">
        <v>7.1715415776308395</v>
      </c>
      <c r="D380" s="296">
        <v>11.844999999999999</v>
      </c>
      <c r="E380" s="45">
        <v>1.1950000000000001</v>
      </c>
      <c r="F380" s="45" t="s">
        <v>9</v>
      </c>
      <c r="G380" s="277">
        <v>1.6124999999999998</v>
      </c>
      <c r="H380" s="277">
        <v>0.1</v>
      </c>
      <c r="I380" s="277">
        <v>0.98124999999999996</v>
      </c>
      <c r="J380" s="277">
        <v>1.5000000000000001E-2</v>
      </c>
      <c r="K380" s="277">
        <v>1.3712500000000001</v>
      </c>
      <c r="L380" s="277">
        <v>1.04125</v>
      </c>
      <c r="M380" s="296">
        <v>18.700000000000003</v>
      </c>
      <c r="N380" s="277">
        <v>2.9750000000000001</v>
      </c>
      <c r="O380" s="33"/>
      <c r="P380" s="47">
        <v>3.625</v>
      </c>
      <c r="Q380" s="277">
        <v>1.7499999999999998E-2</v>
      </c>
      <c r="R380" s="46" t="s">
        <v>9</v>
      </c>
      <c r="S380" s="47" t="s">
        <v>9</v>
      </c>
      <c r="T380" s="47" t="s">
        <v>9</v>
      </c>
    </row>
    <row r="381" spans="2:20" customFormat="1" ht="14.5" thickBot="1" x14ac:dyDescent="0.35">
      <c r="B381" s="54">
        <v>2018</v>
      </c>
      <c r="C381" s="55">
        <v>7.9867803359986178</v>
      </c>
      <c r="D381" s="299">
        <v>11.42</v>
      </c>
      <c r="E381" s="56">
        <v>1.1087500000000001</v>
      </c>
      <c r="F381" s="56" t="s">
        <v>9</v>
      </c>
      <c r="G381" s="278">
        <v>1.2850000000000001</v>
      </c>
      <c r="H381" s="278">
        <v>0.1</v>
      </c>
      <c r="I381" s="278">
        <v>0.89374999999999993</v>
      </c>
      <c r="J381" s="278">
        <v>0.01</v>
      </c>
      <c r="K381" s="278">
        <v>1.2050000000000001</v>
      </c>
      <c r="L381" s="278">
        <v>1.03</v>
      </c>
      <c r="M381" s="299">
        <v>16.9375</v>
      </c>
      <c r="N381" s="278">
        <v>2.69</v>
      </c>
      <c r="O381" s="70"/>
      <c r="P381" s="58">
        <v>3.75</v>
      </c>
      <c r="Q381" s="278">
        <v>0.01</v>
      </c>
      <c r="R381" s="57" t="s">
        <v>9</v>
      </c>
      <c r="S381" s="58" t="s">
        <v>9</v>
      </c>
      <c r="T381" s="58" t="s">
        <v>9</v>
      </c>
    </row>
    <row r="382" spans="2:20" customFormat="1" x14ac:dyDescent="0.3">
      <c r="B382" s="981" t="s">
        <v>499</v>
      </c>
      <c r="C382" s="981"/>
      <c r="D382" s="981"/>
      <c r="E382" s="981"/>
      <c r="F382" s="981"/>
      <c r="G382" s="981"/>
      <c r="H382" s="981"/>
      <c r="I382" s="45"/>
      <c r="J382" s="45"/>
      <c r="K382" s="45"/>
      <c r="L382" s="45"/>
      <c r="M382" s="45"/>
      <c r="N382" s="45"/>
      <c r="O382" s="53"/>
      <c r="P382" s="47"/>
      <c r="Q382" s="46"/>
      <c r="R382" s="46"/>
      <c r="S382" s="47"/>
      <c r="T382" s="47"/>
    </row>
    <row r="383" spans="2:20" customFormat="1" x14ac:dyDescent="0.3">
      <c r="B383" s="983" t="s">
        <v>263</v>
      </c>
      <c r="C383" s="983"/>
      <c r="D383" s="983"/>
      <c r="E383" s="983"/>
      <c r="F383" s="983"/>
      <c r="G383" s="983"/>
      <c r="H383" s="983"/>
      <c r="I383" s="35"/>
      <c r="J383" s="35"/>
      <c r="K383" s="35"/>
      <c r="L383" s="35"/>
      <c r="M383" s="35"/>
      <c r="N383" s="35"/>
      <c r="O383" s="37"/>
      <c r="P383" s="39"/>
      <c r="Q383" s="38"/>
      <c r="R383" s="38"/>
      <c r="S383" s="39"/>
      <c r="T383" s="39"/>
    </row>
    <row r="384" spans="2:20" customFormat="1" x14ac:dyDescent="0.3">
      <c r="B384" s="33"/>
      <c r="C384" s="34"/>
      <c r="D384" s="35"/>
      <c r="E384" s="36"/>
      <c r="F384" s="36"/>
      <c r="G384" s="35"/>
      <c r="H384" s="35"/>
      <c r="I384" s="35"/>
      <c r="J384" s="35"/>
      <c r="K384" s="35"/>
      <c r="L384" s="35"/>
      <c r="M384" s="35"/>
      <c r="N384" s="35"/>
      <c r="O384" s="37"/>
      <c r="P384" s="39"/>
      <c r="Q384" s="38"/>
      <c r="R384" s="38"/>
      <c r="S384" s="39"/>
      <c r="T384" s="39"/>
    </row>
    <row r="385" spans="2:20" customFormat="1" ht="15.5" thickBot="1" x14ac:dyDescent="0.35">
      <c r="B385" s="40" t="s">
        <v>437</v>
      </c>
      <c r="C385" s="34"/>
      <c r="D385" s="35"/>
      <c r="E385" s="36"/>
      <c r="F385" s="36"/>
      <c r="G385" s="35"/>
      <c r="H385" s="35"/>
      <c r="I385" s="35"/>
      <c r="J385" s="35"/>
      <c r="K385" s="35"/>
      <c r="L385" s="35"/>
      <c r="M385" s="35"/>
      <c r="N385" s="35"/>
      <c r="O385" s="37"/>
      <c r="P385" s="39"/>
      <c r="Q385" s="38"/>
      <c r="R385" s="38"/>
      <c r="S385" s="39"/>
      <c r="T385" s="39"/>
    </row>
    <row r="386" spans="2:20" customFormat="1" x14ac:dyDescent="0.3">
      <c r="B386" s="41"/>
      <c r="C386" s="982" t="s">
        <v>16</v>
      </c>
      <c r="D386" s="982"/>
      <c r="E386" s="982"/>
      <c r="F386" s="982"/>
      <c r="G386" s="982"/>
      <c r="H386" s="982"/>
      <c r="I386" s="982"/>
      <c r="J386" s="982"/>
      <c r="K386" s="982"/>
      <c r="L386" s="982"/>
      <c r="M386" s="982"/>
      <c r="N386" s="982"/>
      <c r="O386" s="42"/>
      <c r="P386" s="982" t="s">
        <v>70</v>
      </c>
      <c r="Q386" s="982"/>
      <c r="R386" s="982"/>
      <c r="S386" s="982"/>
      <c r="T386" s="982"/>
    </row>
    <row r="387" spans="2:20" customFormat="1" ht="17.5" x14ac:dyDescent="0.45">
      <c r="B387" s="43"/>
      <c r="C387" s="44" t="s">
        <v>94</v>
      </c>
      <c r="D387" s="45" t="s">
        <v>95</v>
      </c>
      <c r="E387" s="46" t="s">
        <v>96</v>
      </c>
      <c r="F387" s="46" t="s">
        <v>460</v>
      </c>
      <c r="G387" s="45" t="s">
        <v>120</v>
      </c>
      <c r="H387" s="45" t="s">
        <v>121</v>
      </c>
      <c r="I387" s="45" t="s">
        <v>122</v>
      </c>
      <c r="J387" s="45" t="s">
        <v>123</v>
      </c>
      <c r="K387" s="45" t="s">
        <v>124</v>
      </c>
      <c r="L387" s="45" t="s">
        <v>125</v>
      </c>
      <c r="M387" s="45" t="s">
        <v>126</v>
      </c>
      <c r="N387" s="45" t="s">
        <v>127</v>
      </c>
      <c r="O387" s="43"/>
      <c r="P387" s="47" t="s">
        <v>25</v>
      </c>
      <c r="Q387" s="46" t="s">
        <v>128</v>
      </c>
      <c r="R387" s="46" t="s">
        <v>129</v>
      </c>
      <c r="S387" s="47" t="s">
        <v>90</v>
      </c>
      <c r="T387" s="47" t="s">
        <v>26</v>
      </c>
    </row>
    <row r="388" spans="2:20" customFormat="1" x14ac:dyDescent="0.3">
      <c r="B388" s="48"/>
      <c r="C388" s="49"/>
      <c r="D388" s="50" t="s">
        <v>114</v>
      </c>
      <c r="E388" s="51" t="s">
        <v>115</v>
      </c>
      <c r="F388" s="51" t="s">
        <v>459</v>
      </c>
      <c r="G388" s="50" t="s">
        <v>116</v>
      </c>
      <c r="H388" s="50" t="s">
        <v>116</v>
      </c>
      <c r="I388" s="50" t="s">
        <v>116</v>
      </c>
      <c r="J388" s="50" t="s">
        <v>116</v>
      </c>
      <c r="K388" s="50" t="s">
        <v>116</v>
      </c>
      <c r="L388" s="50" t="s">
        <v>116</v>
      </c>
      <c r="M388" s="50" t="s">
        <v>116</v>
      </c>
      <c r="N388" s="50" t="s">
        <v>116</v>
      </c>
      <c r="O388" s="48"/>
      <c r="P388" s="52" t="s">
        <v>117</v>
      </c>
      <c r="Q388" s="51" t="s">
        <v>116</v>
      </c>
      <c r="R388" s="51" t="s">
        <v>116</v>
      </c>
      <c r="S388" s="52" t="s">
        <v>116</v>
      </c>
      <c r="T388" s="52" t="s">
        <v>116</v>
      </c>
    </row>
    <row r="389" spans="2:20" customFormat="1" x14ac:dyDescent="0.3">
      <c r="B389" s="43">
        <v>2001</v>
      </c>
      <c r="C389" s="44">
        <v>7.5857507982684123</v>
      </c>
      <c r="D389" s="47">
        <v>17.399999999999999</v>
      </c>
      <c r="E389" s="45">
        <v>1.575</v>
      </c>
      <c r="F389" s="45" t="s">
        <v>9</v>
      </c>
      <c r="G389" s="277">
        <v>5.4424999999999999</v>
      </c>
      <c r="H389" s="277">
        <v>0.59</v>
      </c>
      <c r="I389" s="277">
        <v>1.155</v>
      </c>
      <c r="J389" s="277">
        <v>0.15</v>
      </c>
      <c r="K389" s="277">
        <v>1.9724999999999999</v>
      </c>
      <c r="L389" s="277">
        <v>1.22</v>
      </c>
      <c r="M389" s="296">
        <v>21.8475</v>
      </c>
      <c r="N389" s="277">
        <v>6.12</v>
      </c>
      <c r="O389" s="53"/>
      <c r="P389" s="47" t="s">
        <v>9</v>
      </c>
      <c r="Q389" s="46" t="s">
        <v>9</v>
      </c>
      <c r="R389" s="46" t="s">
        <v>9</v>
      </c>
      <c r="S389" s="47" t="s">
        <v>9</v>
      </c>
      <c r="T389" s="47" t="s">
        <v>9</v>
      </c>
    </row>
    <row r="390" spans="2:20" customFormat="1" x14ac:dyDescent="0.3">
      <c r="B390" s="43">
        <v>2002</v>
      </c>
      <c r="C390" s="44">
        <v>7.8794823693748475</v>
      </c>
      <c r="D390" s="47">
        <v>17.135000000000002</v>
      </c>
      <c r="E390" s="45">
        <v>1.6125</v>
      </c>
      <c r="F390" s="45" t="s">
        <v>9</v>
      </c>
      <c r="G390" s="277">
        <v>3.9</v>
      </c>
      <c r="H390" s="277">
        <v>0.46250000000000002</v>
      </c>
      <c r="I390" s="277">
        <v>1.345</v>
      </c>
      <c r="J390" s="277">
        <v>0.21</v>
      </c>
      <c r="K390" s="277">
        <v>1.7</v>
      </c>
      <c r="L390" s="277">
        <v>1.1599999999999999</v>
      </c>
      <c r="M390" s="296">
        <v>22.532499999999999</v>
      </c>
      <c r="N390" s="277">
        <v>5.4924999999999997</v>
      </c>
      <c r="O390" s="53"/>
      <c r="P390" s="47" t="s">
        <v>9</v>
      </c>
      <c r="Q390" s="46" t="s">
        <v>9</v>
      </c>
      <c r="R390" s="46" t="s">
        <v>9</v>
      </c>
      <c r="S390" s="47" t="s">
        <v>9</v>
      </c>
      <c r="T390" s="47" t="s">
        <v>9</v>
      </c>
    </row>
    <row r="391" spans="2:20" customFormat="1" x14ac:dyDescent="0.3">
      <c r="B391" s="43">
        <v>2003</v>
      </c>
      <c r="C391" s="44">
        <v>7.2880086983155774</v>
      </c>
      <c r="D391" s="47">
        <v>18.405000000000001</v>
      </c>
      <c r="E391" s="45">
        <v>1.595</v>
      </c>
      <c r="F391" s="45" t="s">
        <v>9</v>
      </c>
      <c r="G391" s="277">
        <v>6.125</v>
      </c>
      <c r="H391" s="277">
        <v>0.63</v>
      </c>
      <c r="I391" s="277">
        <v>1.3325</v>
      </c>
      <c r="J391" s="277">
        <v>7.7499999999999999E-2</v>
      </c>
      <c r="K391" s="277">
        <v>2.1375000000000002</v>
      </c>
      <c r="L391" s="277">
        <v>1.36</v>
      </c>
      <c r="M391" s="296">
        <v>24.497499999999999</v>
      </c>
      <c r="N391" s="277">
        <v>4.7824999999999998</v>
      </c>
      <c r="O391" s="53"/>
      <c r="P391" s="47" t="s">
        <v>9</v>
      </c>
      <c r="Q391" s="46" t="s">
        <v>9</v>
      </c>
      <c r="R391" s="46" t="s">
        <v>9</v>
      </c>
      <c r="S391" s="47" t="s">
        <v>9</v>
      </c>
      <c r="T391" s="47" t="s">
        <v>9</v>
      </c>
    </row>
    <row r="392" spans="2:20" customFormat="1" x14ac:dyDescent="0.3">
      <c r="B392" s="43">
        <v>2004</v>
      </c>
      <c r="C392" s="44">
        <v>6.5504019882500852</v>
      </c>
      <c r="D392" s="47">
        <v>19.267499999999998</v>
      </c>
      <c r="E392" s="45">
        <v>1.675</v>
      </c>
      <c r="F392" s="45" t="s">
        <v>9</v>
      </c>
      <c r="G392" s="277">
        <v>4.5125000000000002</v>
      </c>
      <c r="H392" s="277">
        <v>1.1625000000000001</v>
      </c>
      <c r="I392" s="277">
        <v>1.3774999999999999</v>
      </c>
      <c r="J392" s="277">
        <v>0.17249999999999999</v>
      </c>
      <c r="K392" s="277">
        <v>2.4525000000000001</v>
      </c>
      <c r="L392" s="277">
        <v>1.1074999999999999</v>
      </c>
      <c r="M392" s="296">
        <v>27.215</v>
      </c>
      <c r="N392" s="277">
        <v>4.1124999999999998</v>
      </c>
      <c r="O392" s="53"/>
      <c r="P392" s="47" t="s">
        <v>9</v>
      </c>
      <c r="Q392" s="46" t="s">
        <v>9</v>
      </c>
      <c r="R392" s="46" t="s">
        <v>9</v>
      </c>
      <c r="S392" s="47" t="s">
        <v>9</v>
      </c>
      <c r="T392" s="47" t="s">
        <v>9</v>
      </c>
    </row>
    <row r="393" spans="2:20" customFormat="1" x14ac:dyDescent="0.3">
      <c r="B393" s="43">
        <v>2005</v>
      </c>
      <c r="C393" s="44">
        <v>7.5777852493262952</v>
      </c>
      <c r="D393" s="47">
        <v>19.010000000000002</v>
      </c>
      <c r="E393" s="45">
        <v>1.605</v>
      </c>
      <c r="F393" s="45" t="s">
        <v>9</v>
      </c>
      <c r="G393" s="277">
        <v>5.6174999999999997</v>
      </c>
      <c r="H393" s="277">
        <v>1.0425</v>
      </c>
      <c r="I393" s="277">
        <v>1.6174999999999999</v>
      </c>
      <c r="J393" s="277">
        <v>0.1575</v>
      </c>
      <c r="K393" s="277">
        <v>4.4024999999999999</v>
      </c>
      <c r="L393" s="277">
        <v>1.31</v>
      </c>
      <c r="M393" s="296">
        <v>23.12</v>
      </c>
      <c r="N393" s="277">
        <v>4.7699999999999996</v>
      </c>
      <c r="O393" s="53"/>
      <c r="P393" s="47" t="s">
        <v>9</v>
      </c>
      <c r="Q393" s="46" t="s">
        <v>9</v>
      </c>
      <c r="R393" s="46" t="s">
        <v>9</v>
      </c>
      <c r="S393" s="47" t="s">
        <v>9</v>
      </c>
      <c r="T393" s="47" t="s">
        <v>9</v>
      </c>
    </row>
    <row r="394" spans="2:20" customFormat="1" x14ac:dyDescent="0.3">
      <c r="B394" s="43">
        <v>2006</v>
      </c>
      <c r="C394" s="44">
        <v>7.2206701563070057</v>
      </c>
      <c r="D394" s="47">
        <v>19.077500000000001</v>
      </c>
      <c r="E394" s="45">
        <v>1.605</v>
      </c>
      <c r="F394" s="45" t="s">
        <v>9</v>
      </c>
      <c r="G394" s="277">
        <v>7.7074999999999996</v>
      </c>
      <c r="H394" s="277">
        <v>0.86750000000000005</v>
      </c>
      <c r="I394" s="277">
        <v>1.405</v>
      </c>
      <c r="J394" s="277">
        <v>0.12</v>
      </c>
      <c r="K394" s="277">
        <v>3.6150000000000002</v>
      </c>
      <c r="L394" s="277">
        <v>1.4624999999999999</v>
      </c>
      <c r="M394" s="296">
        <v>25.215</v>
      </c>
      <c r="N394" s="277">
        <v>4.8650000000000002</v>
      </c>
      <c r="O394" s="53"/>
      <c r="P394" s="47">
        <v>0.7</v>
      </c>
      <c r="Q394" s="45">
        <v>5.0000000000000001E-3</v>
      </c>
      <c r="R394" s="45">
        <v>6.0000000000000001E-3</v>
      </c>
      <c r="S394" s="47" t="s">
        <v>9</v>
      </c>
      <c r="T394" s="45">
        <v>2.2000000000000002</v>
      </c>
    </row>
    <row r="395" spans="2:20" customFormat="1" x14ac:dyDescent="0.3">
      <c r="B395" s="43">
        <v>2007</v>
      </c>
      <c r="C395" s="44">
        <v>7.6176707274877486</v>
      </c>
      <c r="D395" s="47">
        <v>19.087500000000002</v>
      </c>
      <c r="E395" s="45">
        <v>1.6125</v>
      </c>
      <c r="F395" s="45" t="s">
        <v>9</v>
      </c>
      <c r="G395" s="277">
        <v>8.1374999999999993</v>
      </c>
      <c r="H395" s="277">
        <v>1.44</v>
      </c>
      <c r="I395" s="277">
        <v>1.5425</v>
      </c>
      <c r="J395" s="277">
        <v>0.1125</v>
      </c>
      <c r="K395" s="277">
        <v>3.5275000000000003</v>
      </c>
      <c r="L395" s="277">
        <v>1.4775</v>
      </c>
      <c r="M395" s="296">
        <v>24.897500000000001</v>
      </c>
      <c r="N395" s="277">
        <v>4.6349999999999998</v>
      </c>
      <c r="O395" s="53"/>
      <c r="P395" s="47">
        <v>0.9</v>
      </c>
      <c r="Q395" s="45">
        <v>1.4999999999999999E-2</v>
      </c>
      <c r="R395" s="45">
        <v>1.55E-2</v>
      </c>
      <c r="S395" s="47" t="s">
        <v>9</v>
      </c>
      <c r="T395" s="45">
        <v>1.9175</v>
      </c>
    </row>
    <row r="396" spans="2:20" customFormat="1" x14ac:dyDescent="0.3">
      <c r="B396" s="43">
        <v>2008</v>
      </c>
      <c r="C396" s="44">
        <v>7.7259739207184861</v>
      </c>
      <c r="D396" s="47">
        <v>18.260000000000002</v>
      </c>
      <c r="E396" s="45">
        <v>1.5325000000000002</v>
      </c>
      <c r="F396" s="45" t="s">
        <v>9</v>
      </c>
      <c r="G396" s="277">
        <v>7.3599999999999994</v>
      </c>
      <c r="H396" s="277">
        <v>1.0349999999999999</v>
      </c>
      <c r="I396" s="277">
        <v>1.6475</v>
      </c>
      <c r="J396" s="277">
        <v>3.5000000000000003E-2</v>
      </c>
      <c r="K396" s="277">
        <v>2.33</v>
      </c>
      <c r="L396" s="277">
        <v>0.91</v>
      </c>
      <c r="M396" s="296">
        <v>22.9</v>
      </c>
      <c r="N396" s="277">
        <v>5.0049999999999999</v>
      </c>
      <c r="O396" s="53"/>
      <c r="P396" s="47">
        <v>1.53</v>
      </c>
      <c r="Q396" s="45">
        <v>2.1000000000000001E-2</v>
      </c>
      <c r="R396" s="45">
        <v>2.5250000000000002E-2</v>
      </c>
      <c r="S396" s="47" t="s">
        <v>9</v>
      </c>
      <c r="T396" s="45">
        <v>2.23</v>
      </c>
    </row>
    <row r="397" spans="2:20" customFormat="1" x14ac:dyDescent="0.3">
      <c r="B397" s="43">
        <v>2009</v>
      </c>
      <c r="C397" s="44">
        <v>7.9750905631927127</v>
      </c>
      <c r="D397" s="47">
        <v>16.649999999999999</v>
      </c>
      <c r="E397" s="45">
        <v>1.3900000000000001</v>
      </c>
      <c r="F397" s="45" t="s">
        <v>9</v>
      </c>
      <c r="G397" s="277">
        <v>6.5525000000000002</v>
      </c>
      <c r="H397" s="277">
        <v>0.66500000000000004</v>
      </c>
      <c r="I397" s="277">
        <v>2.0500000000000003</v>
      </c>
      <c r="J397" s="277">
        <v>1.8499999999999999E-2</v>
      </c>
      <c r="K397" s="277">
        <v>3.0975000000000001</v>
      </c>
      <c r="L397" s="277">
        <v>0.83525000000000005</v>
      </c>
      <c r="M397" s="296">
        <v>20.82</v>
      </c>
      <c r="N397" s="277">
        <v>4.49</v>
      </c>
      <c r="O397" s="53"/>
      <c r="P397" s="47">
        <v>1.1000000000000001</v>
      </c>
      <c r="Q397" s="45">
        <v>1.9E-2</v>
      </c>
      <c r="R397" s="45">
        <v>9.4999999999999998E-3</v>
      </c>
      <c r="S397" s="47" t="s">
        <v>9</v>
      </c>
      <c r="T397" s="45">
        <v>1.425</v>
      </c>
    </row>
    <row r="398" spans="2:20" x14ac:dyDescent="0.3">
      <c r="B398" s="43">
        <v>2010</v>
      </c>
      <c r="C398" s="44">
        <v>7.797354652009556</v>
      </c>
      <c r="D398" s="47">
        <v>17.662500000000001</v>
      </c>
      <c r="E398" s="45">
        <v>1.4200000000000002</v>
      </c>
      <c r="F398" s="45" t="s">
        <v>9</v>
      </c>
      <c r="G398" s="277">
        <v>7.2625000000000002</v>
      </c>
      <c r="H398" s="277">
        <v>1.6574999999999998</v>
      </c>
      <c r="I398" s="277">
        <v>2.0725000000000002</v>
      </c>
      <c r="J398" s="277">
        <v>0.1075</v>
      </c>
      <c r="K398" s="277">
        <v>4.1975000000000007</v>
      </c>
      <c r="L398" s="277">
        <v>1.5575000000000001</v>
      </c>
      <c r="M398" s="296">
        <v>23.302500000000002</v>
      </c>
      <c r="N398" s="277">
        <v>2.9425000000000003</v>
      </c>
      <c r="O398" s="53"/>
      <c r="P398" s="47">
        <v>1.0375000000000001</v>
      </c>
      <c r="Q398" s="45">
        <v>1.2999999999999999E-2</v>
      </c>
      <c r="R398" s="45">
        <v>1.4249999999999999E-2</v>
      </c>
      <c r="S398" s="47" t="s">
        <v>136</v>
      </c>
      <c r="T398" s="45">
        <v>0.92500000000000004</v>
      </c>
    </row>
    <row r="399" spans="2:20" x14ac:dyDescent="0.3">
      <c r="B399" s="43">
        <v>2011</v>
      </c>
      <c r="C399" s="44">
        <v>7.4262279416529928</v>
      </c>
      <c r="D399" s="47">
        <v>18.4575</v>
      </c>
      <c r="E399" s="45">
        <v>1.54</v>
      </c>
      <c r="F399" s="45" t="s">
        <v>9</v>
      </c>
      <c r="G399" s="277">
        <v>7.3575000000000008</v>
      </c>
      <c r="H399" s="277">
        <v>1.5874999999999999</v>
      </c>
      <c r="I399" s="277">
        <v>2.2625000000000002</v>
      </c>
      <c r="J399" s="277">
        <v>6.6000000000000003E-2</v>
      </c>
      <c r="K399" s="277">
        <v>3.5049999999999999</v>
      </c>
      <c r="L399" s="277">
        <v>1.2549999999999999</v>
      </c>
      <c r="M399" s="296">
        <v>23.172499999999999</v>
      </c>
      <c r="N399" s="277">
        <v>4.5525000000000002</v>
      </c>
      <c r="O399" s="53"/>
      <c r="P399" s="47">
        <v>1.1375</v>
      </c>
      <c r="Q399" s="45">
        <v>0.01</v>
      </c>
      <c r="R399" s="45">
        <v>1.225E-2</v>
      </c>
      <c r="S399" s="47" t="s">
        <v>9</v>
      </c>
      <c r="T399" s="45">
        <v>3.375</v>
      </c>
    </row>
    <row r="400" spans="2:20" x14ac:dyDescent="0.3">
      <c r="B400" s="43">
        <v>2012</v>
      </c>
      <c r="C400" s="44">
        <v>7.0980047110528579</v>
      </c>
      <c r="D400" s="47">
        <v>17.71</v>
      </c>
      <c r="E400" s="45">
        <v>1.5175000000000001</v>
      </c>
      <c r="F400" s="45" t="s">
        <v>9</v>
      </c>
      <c r="G400" s="277">
        <v>4.6674999999999995</v>
      </c>
      <c r="H400" s="277">
        <v>1.5175000000000001</v>
      </c>
      <c r="I400" s="277">
        <v>2.125</v>
      </c>
      <c r="J400" s="277">
        <v>0.1225</v>
      </c>
      <c r="K400" s="277">
        <v>3.585</v>
      </c>
      <c r="L400" s="277">
        <v>1.3925000000000001</v>
      </c>
      <c r="M400" s="296">
        <v>23.0825</v>
      </c>
      <c r="N400" s="277">
        <v>4.2450000000000001</v>
      </c>
      <c r="O400" s="53"/>
      <c r="P400" s="47">
        <v>1.0425</v>
      </c>
      <c r="Q400" s="45">
        <v>0.01</v>
      </c>
      <c r="R400" s="45">
        <v>1.575E-2</v>
      </c>
      <c r="S400" s="47" t="s">
        <v>9</v>
      </c>
      <c r="T400" s="45">
        <v>4.3249999999999993</v>
      </c>
    </row>
    <row r="401" spans="2:20" x14ac:dyDescent="0.3">
      <c r="B401" s="43">
        <v>2013</v>
      </c>
      <c r="C401" s="44">
        <v>7.543437524469228</v>
      </c>
      <c r="D401" s="47">
        <v>17.1875</v>
      </c>
      <c r="E401" s="45">
        <v>1.4350000000000001</v>
      </c>
      <c r="F401" s="45" t="s">
        <v>9</v>
      </c>
      <c r="G401" s="277">
        <v>6.915</v>
      </c>
      <c r="H401" s="277">
        <v>1.0350000000000001</v>
      </c>
      <c r="I401" s="277">
        <v>2.41</v>
      </c>
      <c r="J401" s="277">
        <v>0.13500000000000001</v>
      </c>
      <c r="K401" s="277">
        <v>4.9574999999999996</v>
      </c>
      <c r="L401" s="277">
        <v>1.575</v>
      </c>
      <c r="M401" s="296">
        <v>20.02</v>
      </c>
      <c r="N401" s="277">
        <v>5.31</v>
      </c>
      <c r="O401" s="53"/>
      <c r="P401" s="47">
        <v>1.1375</v>
      </c>
      <c r="Q401" s="45">
        <v>8.0000000000000002E-3</v>
      </c>
      <c r="R401" s="45">
        <v>6.2500000000000003E-3</v>
      </c>
      <c r="S401" s="47" t="s">
        <v>9</v>
      </c>
      <c r="T401" s="45">
        <v>3.65</v>
      </c>
    </row>
    <row r="402" spans="2:20" x14ac:dyDescent="0.3">
      <c r="B402" s="43">
        <v>2014</v>
      </c>
      <c r="C402" s="44">
        <v>7.6518486558431116</v>
      </c>
      <c r="D402" s="47">
        <v>17.22</v>
      </c>
      <c r="E402" s="45">
        <v>1.5</v>
      </c>
      <c r="F402" s="45" t="s">
        <v>9</v>
      </c>
      <c r="G402" s="277">
        <v>5.1274999999999995</v>
      </c>
      <c r="H402" s="277">
        <v>0.7975000000000001</v>
      </c>
      <c r="I402" s="277">
        <v>1.635</v>
      </c>
      <c r="J402" s="277">
        <v>1.5000000000000001E-2</v>
      </c>
      <c r="K402" s="277">
        <v>3.0449999999999999</v>
      </c>
      <c r="L402" s="277">
        <v>1.3049999999999999</v>
      </c>
      <c r="M402" s="296">
        <v>22.285</v>
      </c>
      <c r="N402" s="277">
        <v>4.4950000000000001</v>
      </c>
      <c r="O402" s="53"/>
      <c r="P402" s="47">
        <v>1.05</v>
      </c>
      <c r="Q402" s="45">
        <v>1.9E-2</v>
      </c>
      <c r="R402" s="45">
        <v>1.2E-2</v>
      </c>
      <c r="S402" s="47" t="s">
        <v>9</v>
      </c>
      <c r="T402" s="45">
        <v>3.5</v>
      </c>
    </row>
    <row r="403" spans="2:20" x14ac:dyDescent="0.3">
      <c r="B403" s="43">
        <v>2015</v>
      </c>
      <c r="C403" s="44">
        <v>7.5991447259043321</v>
      </c>
      <c r="D403" s="47">
        <v>17.939999999999998</v>
      </c>
      <c r="E403" s="45">
        <v>1.4300000000000002</v>
      </c>
      <c r="F403" s="45" t="s">
        <v>9</v>
      </c>
      <c r="G403" s="277">
        <v>7.0125000000000011</v>
      </c>
      <c r="H403" s="277">
        <v>1.47</v>
      </c>
      <c r="I403" s="277">
        <v>0.95</v>
      </c>
      <c r="J403" s="277">
        <v>1.4999999999999999E-2</v>
      </c>
      <c r="K403" s="277">
        <v>2.9325000000000001</v>
      </c>
      <c r="L403" s="277">
        <v>1.0599999999999998</v>
      </c>
      <c r="M403" s="296">
        <v>24.417499999999997</v>
      </c>
      <c r="N403" s="277">
        <v>3.6475</v>
      </c>
      <c r="O403" s="53"/>
      <c r="P403" s="47">
        <v>1.2</v>
      </c>
      <c r="Q403" s="45">
        <v>4.4750000000000005E-2</v>
      </c>
      <c r="R403" s="45">
        <v>8.5000000000000006E-3</v>
      </c>
      <c r="S403" s="47" t="s">
        <v>9</v>
      </c>
      <c r="T403" s="45">
        <v>3.45</v>
      </c>
    </row>
    <row r="404" spans="2:20" x14ac:dyDescent="0.3">
      <c r="B404" s="43">
        <v>2016</v>
      </c>
      <c r="C404" s="44">
        <v>7.3883953569477789</v>
      </c>
      <c r="D404" s="47">
        <v>18.75</v>
      </c>
      <c r="E404" s="45">
        <v>1.5450000000000002</v>
      </c>
      <c r="F404" s="45" t="s">
        <v>9</v>
      </c>
      <c r="G404" s="277">
        <v>6.6950000000000003</v>
      </c>
      <c r="H404" s="277">
        <v>1.6074999999999999</v>
      </c>
      <c r="I404" s="277">
        <v>1.2425000000000002</v>
      </c>
      <c r="J404" s="277">
        <v>0</v>
      </c>
      <c r="K404" s="277">
        <v>3.0049999999999999</v>
      </c>
      <c r="L404" s="277">
        <v>1.2425000000000002</v>
      </c>
      <c r="M404" s="296">
        <v>21.837499999999999</v>
      </c>
      <c r="N404" s="277">
        <v>6.2774999999999999</v>
      </c>
      <c r="O404" s="53"/>
      <c r="P404" s="47">
        <v>1.175</v>
      </c>
      <c r="Q404" s="45">
        <v>3.7749999999999999E-2</v>
      </c>
      <c r="R404" s="45">
        <v>5.6000000000000001E-2</v>
      </c>
      <c r="S404" s="47" t="s">
        <v>9</v>
      </c>
      <c r="T404" s="45">
        <v>3.95</v>
      </c>
    </row>
    <row r="405" spans="2:20" x14ac:dyDescent="0.3">
      <c r="B405" s="43">
        <v>2017</v>
      </c>
      <c r="C405" s="44">
        <v>7.2914207640809394</v>
      </c>
      <c r="D405" s="47">
        <v>15.850000000000001</v>
      </c>
      <c r="E405" s="45">
        <v>1.33</v>
      </c>
      <c r="F405" s="45" t="s">
        <v>9</v>
      </c>
      <c r="G405" s="277">
        <v>5.09</v>
      </c>
      <c r="H405" s="277">
        <v>1.4274999999999998</v>
      </c>
      <c r="I405" s="277">
        <v>1.0349999999999999</v>
      </c>
      <c r="J405" s="277">
        <v>0.01</v>
      </c>
      <c r="K405" s="277">
        <v>2.1475</v>
      </c>
      <c r="L405" s="277">
        <v>1.0900000000000001</v>
      </c>
      <c r="M405" s="296">
        <v>20.467500000000001</v>
      </c>
      <c r="N405" s="277">
        <v>4.2125000000000004</v>
      </c>
      <c r="O405" s="53"/>
      <c r="P405" s="47">
        <v>1.0375000000000001</v>
      </c>
      <c r="Q405" s="45">
        <v>4.3250000000000004E-2</v>
      </c>
      <c r="R405" s="45">
        <v>6.7499999999999999E-3</v>
      </c>
      <c r="S405" s="47" t="s">
        <v>9</v>
      </c>
      <c r="T405" s="45">
        <v>4.1500000000000004</v>
      </c>
    </row>
    <row r="406" spans="2:20" ht="14.5" thickBot="1" x14ac:dyDescent="0.35">
      <c r="B406" s="54">
        <v>2018</v>
      </c>
      <c r="C406" s="55">
        <v>7.8061855169043097</v>
      </c>
      <c r="D406" s="58">
        <v>16.25</v>
      </c>
      <c r="E406" s="56">
        <v>1.3199999999999998</v>
      </c>
      <c r="F406" s="56" t="s">
        <v>9</v>
      </c>
      <c r="G406" s="278">
        <v>4.5424999999999995</v>
      </c>
      <c r="H406" s="278">
        <v>2.125</v>
      </c>
      <c r="I406" s="278">
        <v>4.1500000000000004</v>
      </c>
      <c r="J406" s="278">
        <v>0.161</v>
      </c>
      <c r="K406" s="278">
        <v>5.82</v>
      </c>
      <c r="L406" s="278">
        <v>1.6009999999999998</v>
      </c>
      <c r="M406" s="299">
        <v>18.2575</v>
      </c>
      <c r="N406" s="278">
        <v>4.5575000000000001</v>
      </c>
      <c r="O406" s="66"/>
      <c r="P406" s="58">
        <v>1.0250000000000001</v>
      </c>
      <c r="Q406" s="56">
        <v>8.1500000000000003E-2</v>
      </c>
      <c r="R406" s="56">
        <v>6.2500000000000003E-3</v>
      </c>
      <c r="S406" s="58" t="s">
        <v>9</v>
      </c>
      <c r="T406" s="56">
        <v>3.9250000000000003</v>
      </c>
    </row>
    <row r="407" spans="2:20" x14ac:dyDescent="0.3">
      <c r="B407" s="981" t="s">
        <v>499</v>
      </c>
      <c r="C407" s="981"/>
      <c r="D407" s="981"/>
      <c r="E407" s="981"/>
      <c r="F407" s="981"/>
      <c r="G407" s="981"/>
      <c r="H407" s="981"/>
      <c r="I407" s="45"/>
      <c r="J407" s="45"/>
      <c r="K407" s="45"/>
      <c r="L407" s="45"/>
      <c r="M407" s="45"/>
      <c r="N407" s="45"/>
      <c r="O407" s="43"/>
      <c r="P407" s="47"/>
      <c r="Q407" s="46"/>
      <c r="R407" s="46"/>
      <c r="S407" s="47"/>
      <c r="T407" s="47"/>
    </row>
    <row r="408" spans="2:20" x14ac:dyDescent="0.3">
      <c r="B408" s="981" t="s">
        <v>263</v>
      </c>
      <c r="C408" s="981"/>
      <c r="D408" s="981"/>
      <c r="E408" s="981"/>
      <c r="F408" s="981"/>
      <c r="G408" s="981"/>
      <c r="H408" s="981"/>
      <c r="I408" s="35"/>
      <c r="J408" s="35"/>
      <c r="K408" s="35"/>
      <c r="L408" s="35"/>
      <c r="M408" s="35"/>
      <c r="N408" s="35"/>
    </row>
    <row r="409" spans="2:20" x14ac:dyDescent="0.3">
      <c r="B409" s="33"/>
      <c r="C409" s="34"/>
      <c r="D409" s="35"/>
      <c r="E409" s="36"/>
      <c r="F409" s="36"/>
      <c r="G409" s="35"/>
      <c r="H409" s="35"/>
      <c r="I409" s="35"/>
      <c r="J409" s="35"/>
      <c r="K409" s="35"/>
      <c r="L409" s="35"/>
      <c r="M409" s="35"/>
      <c r="N409" s="35"/>
    </row>
  </sheetData>
  <mergeCells count="61">
    <mergeCell ref="B1:H1"/>
    <mergeCell ref="C3:N3"/>
    <mergeCell ref="P3:T3"/>
    <mergeCell ref="C14:N14"/>
    <mergeCell ref="P14:T14"/>
    <mergeCell ref="C37:N37"/>
    <mergeCell ref="P37:T37"/>
    <mergeCell ref="B58:H58"/>
    <mergeCell ref="B59:H59"/>
    <mergeCell ref="C62:N62"/>
    <mergeCell ref="P62:T62"/>
    <mergeCell ref="B83:H83"/>
    <mergeCell ref="C85:N85"/>
    <mergeCell ref="P85:T85"/>
    <mergeCell ref="B106:H106"/>
    <mergeCell ref="C108:N108"/>
    <mergeCell ref="P108:T108"/>
    <mergeCell ref="B129:H129"/>
    <mergeCell ref="B130:H130"/>
    <mergeCell ref="C133:N133"/>
    <mergeCell ref="P133:T133"/>
    <mergeCell ref="C149:N149"/>
    <mergeCell ref="P149:T149"/>
    <mergeCell ref="C172:N172"/>
    <mergeCell ref="P172:T172"/>
    <mergeCell ref="B193:H193"/>
    <mergeCell ref="B194:H194"/>
    <mergeCell ref="B195:H195"/>
    <mergeCell ref="C197:N197"/>
    <mergeCell ref="P197:T197"/>
    <mergeCell ref="C207:N207"/>
    <mergeCell ref="P207:T207"/>
    <mergeCell ref="C223:N223"/>
    <mergeCell ref="P223:T223"/>
    <mergeCell ref="B237:H237"/>
    <mergeCell ref="B238:H238"/>
    <mergeCell ref="C241:N241"/>
    <mergeCell ref="P241:T241"/>
    <mergeCell ref="C263:N263"/>
    <mergeCell ref="P263:T263"/>
    <mergeCell ref="C281:N281"/>
    <mergeCell ref="P281:T281"/>
    <mergeCell ref="B295:H295"/>
    <mergeCell ref="B296:H296"/>
    <mergeCell ref="C299:N299"/>
    <mergeCell ref="P299:T299"/>
    <mergeCell ref="C319:N319"/>
    <mergeCell ref="P319:T319"/>
    <mergeCell ref="B336:H336"/>
    <mergeCell ref="C338:N338"/>
    <mergeCell ref="P338:T338"/>
    <mergeCell ref="B358:H358"/>
    <mergeCell ref="B407:H407"/>
    <mergeCell ref="B408:H408"/>
    <mergeCell ref="B359:H359"/>
    <mergeCell ref="C362:N362"/>
    <mergeCell ref="P362:T362"/>
    <mergeCell ref="B382:H382"/>
    <mergeCell ref="B383:H383"/>
    <mergeCell ref="C386:N386"/>
    <mergeCell ref="P386:T386"/>
  </mergeCells>
  <phoneticPr fontId="9"/>
  <pageMargins left="0.78740157480314965" right="0.78740157480314965" top="0.98425196850393704" bottom="0.98425196850393704" header="0.51181102362204722" footer="0.51181102362204722"/>
  <pageSetup paperSize="9" scale="49" fitToHeight="0" orientation="portrait" r:id="rId1"/>
  <headerFooter alignWithMargins="0"/>
  <rowBreaks count="4" manualBreakCount="4">
    <brk id="83" min="1" max="18" man="1"/>
    <brk id="170" min="1" max="18" man="1"/>
    <brk id="261" min="1" max="18" man="1"/>
    <brk id="336" min="1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8B660-668F-4F6B-AB6F-B7983E756337}">
  <sheetPr>
    <tabColor rgb="FF7030A0"/>
  </sheetPr>
  <dimension ref="A1:IV1255"/>
  <sheetViews>
    <sheetView showGridLines="0" zoomScaleNormal="100" workbookViewId="0">
      <selection activeCell="B35" sqref="B35:O35"/>
    </sheetView>
  </sheetViews>
  <sheetFormatPr defaultColWidth="8.09765625" defaultRowHeight="13" x14ac:dyDescent="0.3"/>
  <cols>
    <col min="1" max="1" width="8.09765625" style="246" customWidth="1"/>
    <col min="2" max="2" width="13.8984375" style="246" customWidth="1"/>
    <col min="3" max="3" width="14.59765625" style="250" customWidth="1"/>
    <col min="4" max="4" width="23.09765625" style="250" bestFit="1" customWidth="1"/>
    <col min="5" max="5" width="8.69921875" style="247" customWidth="1"/>
    <col min="6" max="6" width="8.69921875" style="249" customWidth="1"/>
    <col min="7" max="7" width="11.09765625" style="249" bestFit="1" customWidth="1"/>
    <col min="8" max="8" width="14.3984375" style="248" customWidth="1"/>
    <col min="9" max="15" width="8.69921875" style="249" customWidth="1"/>
    <col min="16" max="16384" width="8.09765625" style="246"/>
  </cols>
  <sheetData>
    <row r="1" spans="1:256" ht="15.5" thickBot="1" x14ac:dyDescent="0.35">
      <c r="A1" s="246" t="s">
        <v>24</v>
      </c>
      <c r="B1" s="334" t="s">
        <v>300</v>
      </c>
      <c r="C1" s="553"/>
      <c r="D1" s="553"/>
      <c r="E1" s="562"/>
      <c r="F1" s="338"/>
      <c r="G1" s="563"/>
      <c r="H1" s="339"/>
      <c r="I1" s="338"/>
      <c r="J1" s="338"/>
      <c r="K1" s="338"/>
      <c r="L1" s="338"/>
      <c r="M1" s="338"/>
      <c r="N1" s="338"/>
      <c r="O1" s="338"/>
      <c r="P1" s="564"/>
    </row>
    <row r="2" spans="1:256" s="260" customFormat="1" ht="20.149999999999999" customHeight="1" thickBot="1" x14ac:dyDescent="0.35">
      <c r="A2" s="261"/>
      <c r="B2" s="334"/>
      <c r="C2" s="553"/>
      <c r="D2" s="553"/>
      <c r="E2" s="984" t="s">
        <v>299</v>
      </c>
      <c r="F2" s="984"/>
      <c r="G2" s="984"/>
      <c r="H2" s="984"/>
      <c r="I2" s="984"/>
      <c r="J2" s="984"/>
      <c r="K2" s="984"/>
      <c r="L2" s="984"/>
      <c r="M2" s="984"/>
      <c r="N2" s="984"/>
      <c r="O2" s="984"/>
      <c r="P2" s="345"/>
    </row>
    <row r="3" spans="1:256" s="22" customFormat="1" ht="20.149999999999999" customHeight="1" x14ac:dyDescent="0.45">
      <c r="A3" s="275"/>
      <c r="B3" s="985" t="s">
        <v>301</v>
      </c>
      <c r="C3" s="985" t="s">
        <v>302</v>
      </c>
      <c r="D3" s="985" t="s">
        <v>303</v>
      </c>
      <c r="E3" s="336" t="s">
        <v>304</v>
      </c>
      <c r="F3" s="336" t="s">
        <v>305</v>
      </c>
      <c r="G3" s="337" t="s">
        <v>306</v>
      </c>
      <c r="H3" s="337" t="s">
        <v>460</v>
      </c>
      <c r="I3" s="336" t="s">
        <v>329</v>
      </c>
      <c r="J3" s="336" t="s">
        <v>330</v>
      </c>
      <c r="K3" s="336" t="s">
        <v>331</v>
      </c>
      <c r="L3" s="336" t="s">
        <v>332</v>
      </c>
      <c r="M3" s="336" t="s">
        <v>333</v>
      </c>
      <c r="N3" s="336" t="s">
        <v>334</v>
      </c>
      <c r="O3" s="336" t="s">
        <v>335</v>
      </c>
      <c r="P3" s="336" t="s">
        <v>336</v>
      </c>
      <c r="Q3" s="275"/>
    </row>
    <row r="4" spans="1:256" s="22" customFormat="1" ht="20.149999999999999" customHeight="1" thickBot="1" x14ac:dyDescent="0.35">
      <c r="A4" s="275"/>
      <c r="B4" s="986"/>
      <c r="C4" s="986"/>
      <c r="D4" s="986"/>
      <c r="E4" s="338"/>
      <c r="F4" s="338" t="s">
        <v>307</v>
      </c>
      <c r="G4" s="339" t="s">
        <v>308</v>
      </c>
      <c r="H4" s="339" t="s">
        <v>459</v>
      </c>
      <c r="I4" s="338" t="s">
        <v>309</v>
      </c>
      <c r="J4" s="338" t="s">
        <v>309</v>
      </c>
      <c r="K4" s="338" t="s">
        <v>309</v>
      </c>
      <c r="L4" s="338" t="s">
        <v>309</v>
      </c>
      <c r="M4" s="338" t="s">
        <v>309</v>
      </c>
      <c r="N4" s="338" t="s">
        <v>309</v>
      </c>
      <c r="O4" s="338" t="s">
        <v>309</v>
      </c>
      <c r="P4" s="338" t="s">
        <v>309</v>
      </c>
      <c r="Q4" s="275"/>
    </row>
    <row r="5" spans="1:256" s="265" customFormat="1" ht="30" customHeight="1" x14ac:dyDescent="0.2">
      <c r="A5" s="276"/>
      <c r="B5" s="349" t="s">
        <v>341</v>
      </c>
      <c r="C5" s="350" t="s">
        <v>343</v>
      </c>
      <c r="D5" s="351" t="s">
        <v>454</v>
      </c>
      <c r="E5" s="352" t="s">
        <v>9</v>
      </c>
      <c r="F5" s="353" t="s">
        <v>9</v>
      </c>
      <c r="G5" s="352" t="s">
        <v>9</v>
      </c>
      <c r="H5" s="352" t="s">
        <v>9</v>
      </c>
      <c r="I5" s="353" t="s">
        <v>9</v>
      </c>
      <c r="J5" s="353" t="s">
        <v>9</v>
      </c>
      <c r="K5" s="353" t="s">
        <v>9</v>
      </c>
      <c r="L5" s="353" t="s">
        <v>9</v>
      </c>
      <c r="M5" s="353" t="s">
        <v>9</v>
      </c>
      <c r="N5" s="353" t="s">
        <v>9</v>
      </c>
      <c r="O5" s="353" t="s">
        <v>9</v>
      </c>
      <c r="P5" s="353" t="s">
        <v>9</v>
      </c>
      <c r="Q5" s="276"/>
    </row>
    <row r="6" spans="1:256" s="265" customFormat="1" ht="30" customHeight="1" x14ac:dyDescent="0.2">
      <c r="A6" s="276"/>
      <c r="B6" s="987" t="s">
        <v>310</v>
      </c>
      <c r="C6" s="554" t="s">
        <v>28</v>
      </c>
      <c r="D6" s="554" t="s">
        <v>311</v>
      </c>
      <c r="E6" s="354">
        <v>6.7363010223049464</v>
      </c>
      <c r="F6" s="355">
        <v>10.992500000000001</v>
      </c>
      <c r="G6" s="354">
        <v>0.22275</v>
      </c>
      <c r="H6" s="354" t="s">
        <v>9</v>
      </c>
      <c r="I6" s="355">
        <v>26.037500000000001</v>
      </c>
      <c r="J6" s="355">
        <v>7.2474999999999987</v>
      </c>
      <c r="K6" s="356">
        <v>2.2774999999999999</v>
      </c>
      <c r="L6" s="356">
        <v>0.61749999999999994</v>
      </c>
      <c r="M6" s="356">
        <v>2.4824999999999999</v>
      </c>
      <c r="N6" s="356">
        <v>1.8099999999999998</v>
      </c>
      <c r="O6" s="355">
        <v>9.9550000000000001</v>
      </c>
      <c r="P6" s="356">
        <v>3.0024999999999999</v>
      </c>
      <c r="Q6" s="276"/>
    </row>
    <row r="7" spans="1:256" s="265" customFormat="1" ht="30" customHeight="1" x14ac:dyDescent="0.2">
      <c r="A7" s="276"/>
      <c r="B7" s="988"/>
      <c r="C7" s="555" t="s">
        <v>29</v>
      </c>
      <c r="D7" s="555" t="s">
        <v>312</v>
      </c>
      <c r="E7" s="332">
        <v>7.305851438816731</v>
      </c>
      <c r="F7" s="333">
        <v>5.6775000000000002</v>
      </c>
      <c r="G7" s="332">
        <v>0.28649999999999998</v>
      </c>
      <c r="H7" s="332" t="s">
        <v>9</v>
      </c>
      <c r="I7" s="333">
        <v>2.1724999999999999</v>
      </c>
      <c r="J7" s="333">
        <v>2.5324999999999998</v>
      </c>
      <c r="K7" s="333">
        <v>2.3174999999999999</v>
      </c>
      <c r="L7" s="333">
        <v>0.28500000000000003</v>
      </c>
      <c r="M7" s="333">
        <v>3.9925000000000002</v>
      </c>
      <c r="N7" s="333">
        <v>2.1875</v>
      </c>
      <c r="O7" s="333">
        <v>3.54</v>
      </c>
      <c r="P7" s="333">
        <v>0.57250000000000001</v>
      </c>
      <c r="Q7" s="276"/>
    </row>
    <row r="8" spans="1:256" s="265" customFormat="1" ht="30" customHeight="1" x14ac:dyDescent="0.2">
      <c r="A8" s="276"/>
      <c r="B8" s="988"/>
      <c r="C8" s="555" t="s">
        <v>30</v>
      </c>
      <c r="D8" s="555" t="s">
        <v>313</v>
      </c>
      <c r="E8" s="332">
        <v>6.9539037808362227</v>
      </c>
      <c r="F8" s="333">
        <v>6.33</v>
      </c>
      <c r="G8" s="332">
        <v>0.32999999999999996</v>
      </c>
      <c r="H8" s="332" t="s">
        <v>9</v>
      </c>
      <c r="I8" s="333">
        <v>8.5855750000000004</v>
      </c>
      <c r="J8" s="333">
        <v>0.77079999999999993</v>
      </c>
      <c r="K8" s="333">
        <v>1.1995</v>
      </c>
      <c r="L8" s="333">
        <v>1.925E-2</v>
      </c>
      <c r="M8" s="333">
        <v>1.8066249999999999</v>
      </c>
      <c r="N8" s="333">
        <v>0.84725000000000006</v>
      </c>
      <c r="O8" s="333">
        <v>7.6166499999999999</v>
      </c>
      <c r="P8" s="333">
        <v>1.476925</v>
      </c>
      <c r="Q8" s="276"/>
    </row>
    <row r="9" spans="1:256" s="265" customFormat="1" ht="30" customHeight="1" x14ac:dyDescent="0.2">
      <c r="A9" s="276"/>
      <c r="B9" s="989"/>
      <c r="C9" s="556" t="s">
        <v>31</v>
      </c>
      <c r="D9" s="560" t="s">
        <v>314</v>
      </c>
      <c r="E9" s="357">
        <v>7.194752425573177</v>
      </c>
      <c r="F9" s="358">
        <v>8.629999999999999</v>
      </c>
      <c r="G9" s="357">
        <v>0.63</v>
      </c>
      <c r="H9" s="357" t="s">
        <v>9</v>
      </c>
      <c r="I9" s="359">
        <v>2.1124999999999998</v>
      </c>
      <c r="J9" s="359">
        <v>2.1124999999999998</v>
      </c>
      <c r="K9" s="358">
        <v>5.7974999999999994</v>
      </c>
      <c r="L9" s="359">
        <v>2.75E-2</v>
      </c>
      <c r="M9" s="358">
        <v>7.5824999999999996</v>
      </c>
      <c r="N9" s="359">
        <v>1.3825000000000001</v>
      </c>
      <c r="O9" s="358">
        <v>6.0474999999999994</v>
      </c>
      <c r="P9" s="359">
        <v>2.2524999999999999</v>
      </c>
      <c r="Q9" s="276"/>
    </row>
    <row r="10" spans="1:256" s="265" customFormat="1" ht="30" customHeight="1" x14ac:dyDescent="0.2">
      <c r="A10" s="276"/>
      <c r="B10" s="987" t="s">
        <v>360</v>
      </c>
      <c r="C10" s="554" t="s">
        <v>355</v>
      </c>
      <c r="D10" s="559" t="s">
        <v>423</v>
      </c>
      <c r="E10" s="354">
        <v>7.809747473541675</v>
      </c>
      <c r="F10" s="356">
        <v>6.3850000000000007</v>
      </c>
      <c r="G10" s="354">
        <v>0.45920923261390884</v>
      </c>
      <c r="H10" s="354" t="s">
        <v>9</v>
      </c>
      <c r="I10" s="354">
        <v>6.1084351738241303</v>
      </c>
      <c r="J10" s="360">
        <v>0.78687079808234639</v>
      </c>
      <c r="K10" s="356">
        <v>2.2180508865248227</v>
      </c>
      <c r="L10" s="356">
        <v>2.0887509419743783E-2</v>
      </c>
      <c r="M10" s="356">
        <v>3.5702006210341568</v>
      </c>
      <c r="N10" s="356">
        <v>1.3232000630517025</v>
      </c>
      <c r="O10" s="356">
        <v>6.5709740740740736</v>
      </c>
      <c r="P10" s="356">
        <v>1.816879696557022</v>
      </c>
      <c r="Q10" s="276"/>
    </row>
    <row r="11" spans="1:256" s="262" customFormat="1" ht="30" customHeight="1" x14ac:dyDescent="0.2">
      <c r="A11" s="264"/>
      <c r="B11" s="989"/>
      <c r="C11" s="560" t="s">
        <v>356</v>
      </c>
      <c r="D11" s="560" t="s">
        <v>424</v>
      </c>
      <c r="E11" s="357">
        <v>6.9872694628751804</v>
      </c>
      <c r="F11" s="359">
        <v>4.8708333333333336</v>
      </c>
      <c r="G11" s="357">
        <v>0.48741666666666666</v>
      </c>
      <c r="H11" s="357" t="s">
        <v>9</v>
      </c>
      <c r="I11" s="357">
        <v>0.84351666666666658</v>
      </c>
      <c r="J11" s="361">
        <v>0.15332597292724195</v>
      </c>
      <c r="K11" s="359">
        <v>1.1150111702127659</v>
      </c>
      <c r="L11" s="359">
        <v>3.1424152223059533E-2</v>
      </c>
      <c r="M11" s="359">
        <v>2.3526631159713784</v>
      </c>
      <c r="N11" s="359">
        <v>0.64921850567465322</v>
      </c>
      <c r="O11" s="359">
        <v>6.3077018518518528</v>
      </c>
      <c r="P11" s="359">
        <v>1.6087093337523568</v>
      </c>
      <c r="Q11" s="264"/>
    </row>
    <row r="12" spans="1:256" s="265" customFormat="1" ht="30" customHeight="1" x14ac:dyDescent="0.2">
      <c r="A12" s="276"/>
      <c r="B12" s="987" t="s">
        <v>400</v>
      </c>
      <c r="C12" s="554" t="s">
        <v>315</v>
      </c>
      <c r="D12" s="559" t="s">
        <v>422</v>
      </c>
      <c r="E12" s="354">
        <v>6.9531913833079066</v>
      </c>
      <c r="F12" s="356">
        <v>3.59375</v>
      </c>
      <c r="G12" s="354">
        <v>0.16187499999999999</v>
      </c>
      <c r="H12" s="354">
        <v>0.143125</v>
      </c>
      <c r="I12" s="354">
        <v>4.5362499999999999</v>
      </c>
      <c r="J12" s="360">
        <v>0.74124999999999996</v>
      </c>
      <c r="K12" s="356">
        <v>1.8674999999999999</v>
      </c>
      <c r="L12" s="356" t="s">
        <v>147</v>
      </c>
      <c r="M12" s="356">
        <v>1.82375</v>
      </c>
      <c r="N12" s="356">
        <v>0.26124999999999998</v>
      </c>
      <c r="O12" s="356">
        <v>2.7462499999999999</v>
      </c>
      <c r="P12" s="356">
        <v>1.15625</v>
      </c>
      <c r="Q12" s="276"/>
    </row>
    <row r="13" spans="1:256" s="262" customFormat="1" ht="30" customHeight="1" x14ac:dyDescent="0.2">
      <c r="A13" s="264"/>
      <c r="B13" s="989"/>
      <c r="C13" s="560" t="s">
        <v>316</v>
      </c>
      <c r="D13" s="560" t="s">
        <v>401</v>
      </c>
      <c r="E13" s="357">
        <v>6.9235016281125343</v>
      </c>
      <c r="F13" s="359">
        <v>9.6433333333333344</v>
      </c>
      <c r="G13" s="357">
        <v>0.18508333333333332</v>
      </c>
      <c r="H13" s="357">
        <v>0.14762500000000001</v>
      </c>
      <c r="I13" s="357">
        <v>3.9650416666666666</v>
      </c>
      <c r="J13" s="361">
        <v>8.666666666666667E-2</v>
      </c>
      <c r="K13" s="358">
        <v>21.345833333333335</v>
      </c>
      <c r="L13" s="359" t="s">
        <v>376</v>
      </c>
      <c r="M13" s="358">
        <v>12.675833333333333</v>
      </c>
      <c r="N13" s="359">
        <v>1.7841666666666667</v>
      </c>
      <c r="O13" s="359">
        <v>1.5941666666666667</v>
      </c>
      <c r="P13" s="359">
        <v>1.69625</v>
      </c>
      <c r="Q13" s="264"/>
    </row>
    <row r="14" spans="1:256" s="262" customFormat="1" ht="30" customHeight="1" thickBot="1" x14ac:dyDescent="0.25">
      <c r="A14" s="264"/>
      <c r="B14" s="340" t="s">
        <v>398</v>
      </c>
      <c r="C14" s="341" t="s">
        <v>399</v>
      </c>
      <c r="D14" s="341" t="s">
        <v>487</v>
      </c>
      <c r="E14" s="342">
        <v>7.4335628053004346</v>
      </c>
      <c r="F14" s="343">
        <v>4.1074999999999999</v>
      </c>
      <c r="G14" s="344">
        <v>0.39</v>
      </c>
      <c r="H14" s="344" t="s">
        <v>9</v>
      </c>
      <c r="I14" s="342">
        <v>2.2575000000000003</v>
      </c>
      <c r="J14" s="343">
        <v>0.40749999999999997</v>
      </c>
      <c r="K14" s="343">
        <v>0.39749999999999996</v>
      </c>
      <c r="L14" s="343" t="s">
        <v>9</v>
      </c>
      <c r="M14" s="343" t="s">
        <v>9</v>
      </c>
      <c r="N14" s="343" t="s">
        <v>9</v>
      </c>
      <c r="O14" s="343" t="s">
        <v>9</v>
      </c>
      <c r="P14" s="343" t="s">
        <v>9</v>
      </c>
      <c r="Q14" s="264"/>
    </row>
    <row r="15" spans="1:256" s="262" customFormat="1" ht="15" customHeight="1" x14ac:dyDescent="0.3">
      <c r="A15" s="22"/>
      <c r="B15" s="328" t="s">
        <v>327</v>
      </c>
      <c r="C15" s="329"/>
      <c r="D15" s="329"/>
      <c r="E15" s="330"/>
      <c r="F15" s="331" t="s">
        <v>328</v>
      </c>
      <c r="G15" s="331" t="s">
        <v>328</v>
      </c>
      <c r="H15" s="305" t="s">
        <v>328</v>
      </c>
      <c r="I15" s="304" t="s">
        <v>328</v>
      </c>
      <c r="J15" s="304" t="s">
        <v>328</v>
      </c>
      <c r="K15" s="304" t="s">
        <v>328</v>
      </c>
      <c r="L15" s="304" t="s">
        <v>328</v>
      </c>
      <c r="M15" s="304" t="s">
        <v>328</v>
      </c>
      <c r="N15" s="304" t="s">
        <v>328</v>
      </c>
      <c r="O15" s="304" t="s">
        <v>328</v>
      </c>
      <c r="P15" s="565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</row>
    <row r="16" spans="1:256" s="262" customFormat="1" ht="15" customHeight="1" x14ac:dyDescent="0.3">
      <c r="A16" s="22"/>
      <c r="B16" s="991" t="s">
        <v>499</v>
      </c>
      <c r="C16" s="991"/>
      <c r="D16" s="991"/>
      <c r="E16" s="991"/>
      <c r="F16" s="991"/>
      <c r="G16" s="991"/>
      <c r="H16" s="991"/>
      <c r="I16" s="991"/>
      <c r="J16" s="991"/>
      <c r="K16" s="991"/>
      <c r="L16" s="991"/>
      <c r="M16" s="991"/>
      <c r="N16" s="991"/>
      <c r="O16" s="991"/>
      <c r="P16" s="565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s="262" customFormat="1" ht="15" customHeight="1" x14ac:dyDescent="0.3">
      <c r="A17" s="22"/>
      <c r="B17" s="991" t="s">
        <v>263</v>
      </c>
      <c r="C17" s="991"/>
      <c r="D17" s="991"/>
      <c r="E17" s="991"/>
      <c r="F17" s="991"/>
      <c r="G17" s="991"/>
      <c r="H17" s="991"/>
      <c r="I17" s="991"/>
      <c r="J17" s="991"/>
      <c r="K17" s="991"/>
      <c r="L17" s="991"/>
      <c r="M17" s="991"/>
      <c r="N17" s="991"/>
      <c r="O17" s="991"/>
      <c r="P17" s="565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</row>
    <row r="18" spans="1:256" s="262" customFormat="1" ht="15" customHeight="1" x14ac:dyDescent="0.3">
      <c r="A18" s="22"/>
      <c r="B18" s="993" t="s">
        <v>453</v>
      </c>
      <c r="C18" s="993"/>
      <c r="D18" s="993"/>
      <c r="E18" s="993"/>
      <c r="F18" s="993"/>
      <c r="G18" s="993"/>
      <c r="H18" s="993"/>
      <c r="I18" s="993"/>
      <c r="J18" s="993"/>
      <c r="K18" s="993"/>
      <c r="L18" s="993"/>
      <c r="M18" s="993"/>
      <c r="N18" s="993"/>
      <c r="O18" s="993"/>
      <c r="P18" s="566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</row>
    <row r="19" spans="1:256" s="262" customFormat="1" ht="15" customHeight="1" x14ac:dyDescent="0.3">
      <c r="A19" s="22"/>
      <c r="B19" s="993"/>
      <c r="C19" s="993"/>
      <c r="D19" s="993"/>
      <c r="E19" s="993"/>
      <c r="F19" s="993"/>
      <c r="G19" s="993"/>
      <c r="H19" s="993"/>
      <c r="I19" s="993"/>
      <c r="J19" s="993"/>
      <c r="K19" s="993"/>
      <c r="L19" s="993"/>
      <c r="M19" s="993"/>
      <c r="N19" s="993"/>
      <c r="O19" s="993"/>
      <c r="P19" s="275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</row>
    <row r="20" spans="1:256" s="262" customFormat="1" ht="15.5" thickBot="1" x14ac:dyDescent="0.35">
      <c r="A20" s="22"/>
      <c r="B20" s="335"/>
      <c r="C20" s="335"/>
      <c r="D20" s="335"/>
      <c r="E20" s="335"/>
      <c r="F20" s="335"/>
      <c r="G20" s="335"/>
      <c r="H20" s="335"/>
      <c r="I20" s="335"/>
      <c r="J20" s="335"/>
      <c r="K20" s="335"/>
      <c r="L20" s="335"/>
      <c r="M20" s="335"/>
      <c r="N20" s="335"/>
      <c r="O20" s="335"/>
      <c r="P20" s="275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  <c r="IU20" s="22"/>
      <c r="IV20" s="22"/>
    </row>
    <row r="21" spans="1:256" s="262" customFormat="1" ht="20.149999999999999" customHeight="1" thickBot="1" x14ac:dyDescent="0.35">
      <c r="A21" s="22"/>
      <c r="B21" s="345"/>
      <c r="C21" s="558"/>
      <c r="D21" s="558"/>
      <c r="E21" s="994" t="s">
        <v>299</v>
      </c>
      <c r="F21" s="994"/>
      <c r="G21" s="994"/>
      <c r="H21" s="994"/>
      <c r="I21" s="994"/>
      <c r="J21" s="994"/>
      <c r="K21" s="994"/>
      <c r="L21" s="994"/>
      <c r="M21" s="994"/>
      <c r="N21" s="994"/>
      <c r="O21" s="994"/>
      <c r="P21" s="558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</row>
    <row r="22" spans="1:256" s="22" customFormat="1" ht="20.149999999999999" customHeight="1" x14ac:dyDescent="0.45">
      <c r="A22" s="275"/>
      <c r="B22" s="985" t="s">
        <v>301</v>
      </c>
      <c r="C22" s="985" t="s">
        <v>302</v>
      </c>
      <c r="D22" s="985" t="s">
        <v>303</v>
      </c>
      <c r="E22" s="336" t="s">
        <v>304</v>
      </c>
      <c r="F22" s="336" t="s">
        <v>305</v>
      </c>
      <c r="G22" s="337" t="s">
        <v>306</v>
      </c>
      <c r="H22" s="337" t="s">
        <v>460</v>
      </c>
      <c r="I22" s="336" t="s">
        <v>329</v>
      </c>
      <c r="J22" s="336" t="s">
        <v>330</v>
      </c>
      <c r="K22" s="336" t="s">
        <v>331</v>
      </c>
      <c r="L22" s="336" t="s">
        <v>332</v>
      </c>
      <c r="M22" s="336" t="s">
        <v>333</v>
      </c>
      <c r="N22" s="336" t="s">
        <v>334</v>
      </c>
      <c r="O22" s="336" t="s">
        <v>335</v>
      </c>
      <c r="P22" s="336" t="s">
        <v>336</v>
      </c>
      <c r="Q22" s="275"/>
    </row>
    <row r="23" spans="1:256" s="22" customFormat="1" ht="20.149999999999999" customHeight="1" thickBot="1" x14ac:dyDescent="0.35">
      <c r="A23" s="275"/>
      <c r="B23" s="986"/>
      <c r="C23" s="986"/>
      <c r="D23" s="986"/>
      <c r="E23" s="338"/>
      <c r="F23" s="338" t="s">
        <v>307</v>
      </c>
      <c r="G23" s="339" t="s">
        <v>308</v>
      </c>
      <c r="H23" s="339" t="s">
        <v>459</v>
      </c>
      <c r="I23" s="338" t="s">
        <v>309</v>
      </c>
      <c r="J23" s="338" t="s">
        <v>309</v>
      </c>
      <c r="K23" s="338" t="s">
        <v>309</v>
      </c>
      <c r="L23" s="338" t="s">
        <v>309</v>
      </c>
      <c r="M23" s="338" t="s">
        <v>309</v>
      </c>
      <c r="N23" s="338" t="s">
        <v>309</v>
      </c>
      <c r="O23" s="338" t="s">
        <v>309</v>
      </c>
      <c r="P23" s="338" t="s">
        <v>309</v>
      </c>
      <c r="Q23" s="275"/>
    </row>
    <row r="24" spans="1:256" s="262" customFormat="1" ht="30" customHeight="1" x14ac:dyDescent="0.2">
      <c r="A24" s="264"/>
      <c r="B24" s="990" t="s">
        <v>317</v>
      </c>
      <c r="C24" s="557" t="s">
        <v>298</v>
      </c>
      <c r="D24" s="557" t="s">
        <v>383</v>
      </c>
      <c r="E24" s="362" t="s">
        <v>9</v>
      </c>
      <c r="F24" s="362" t="s">
        <v>9</v>
      </c>
      <c r="G24" s="363" t="s">
        <v>9</v>
      </c>
      <c r="H24" s="363" t="s">
        <v>9</v>
      </c>
      <c r="I24" s="362" t="s">
        <v>9</v>
      </c>
      <c r="J24" s="362" t="s">
        <v>9</v>
      </c>
      <c r="K24" s="362" t="s">
        <v>9</v>
      </c>
      <c r="L24" s="364" t="s">
        <v>9</v>
      </c>
      <c r="M24" s="362" t="s">
        <v>9</v>
      </c>
      <c r="N24" s="362" t="s">
        <v>9</v>
      </c>
      <c r="O24" s="362" t="s">
        <v>9</v>
      </c>
      <c r="P24" s="362" t="s">
        <v>9</v>
      </c>
      <c r="Q24" s="264"/>
    </row>
    <row r="25" spans="1:256" s="262" customFormat="1" ht="30" customHeight="1" x14ac:dyDescent="0.2">
      <c r="A25" s="264"/>
      <c r="B25" s="989"/>
      <c r="C25" s="556" t="s">
        <v>318</v>
      </c>
      <c r="D25" s="556" t="s">
        <v>449</v>
      </c>
      <c r="E25" s="359" t="s">
        <v>9</v>
      </c>
      <c r="F25" s="358" t="s">
        <v>9</v>
      </c>
      <c r="G25" s="357" t="s">
        <v>9</v>
      </c>
      <c r="H25" s="357" t="s">
        <v>9</v>
      </c>
      <c r="I25" s="359" t="s">
        <v>9</v>
      </c>
      <c r="J25" s="359" t="s">
        <v>9</v>
      </c>
      <c r="K25" s="359" t="s">
        <v>9</v>
      </c>
      <c r="L25" s="359" t="s">
        <v>9</v>
      </c>
      <c r="M25" s="359" t="s">
        <v>9</v>
      </c>
      <c r="N25" s="359" t="s">
        <v>9</v>
      </c>
      <c r="O25" s="358" t="s">
        <v>9</v>
      </c>
      <c r="P25" s="359" t="s">
        <v>9</v>
      </c>
      <c r="Q25" s="264"/>
      <c r="T25" s="264"/>
    </row>
    <row r="26" spans="1:256" s="265" customFormat="1" ht="30" customHeight="1" x14ac:dyDescent="0.2">
      <c r="A26" s="276"/>
      <c r="B26" s="365" t="s">
        <v>377</v>
      </c>
      <c r="C26" s="366" t="s">
        <v>379</v>
      </c>
      <c r="D26" s="367" t="s">
        <v>450</v>
      </c>
      <c r="E26" s="368">
        <v>6.7886456982111545</v>
      </c>
      <c r="F26" s="369">
        <v>4.3780000000000001</v>
      </c>
      <c r="G26" s="368">
        <v>0.27860000000000001</v>
      </c>
      <c r="H26" s="368" t="s">
        <v>9</v>
      </c>
      <c r="I26" s="369">
        <v>3.5159999999999996</v>
      </c>
      <c r="J26" s="369">
        <v>0.82799999999999996</v>
      </c>
      <c r="K26" s="369">
        <v>0.29599999999999993</v>
      </c>
      <c r="L26" s="369">
        <v>7.6000000000000004E-4</v>
      </c>
      <c r="M26" s="369">
        <v>1.9</v>
      </c>
      <c r="N26" s="369">
        <v>0.42599999999999999</v>
      </c>
      <c r="O26" s="369">
        <v>5.7200000000000006</v>
      </c>
      <c r="P26" s="369">
        <v>0.70399999999999996</v>
      </c>
      <c r="Q26" s="276"/>
    </row>
    <row r="27" spans="1:256" s="265" customFormat="1" ht="30" customHeight="1" x14ac:dyDescent="0.2">
      <c r="A27" s="276"/>
      <c r="B27" s="987" t="s">
        <v>382</v>
      </c>
      <c r="C27" s="370" t="s">
        <v>396</v>
      </c>
      <c r="D27" s="554" t="s">
        <v>394</v>
      </c>
      <c r="E27" s="356" t="s">
        <v>9</v>
      </c>
      <c r="F27" s="356" t="s">
        <v>9</v>
      </c>
      <c r="G27" s="354" t="s">
        <v>9</v>
      </c>
      <c r="H27" s="354" t="s">
        <v>9</v>
      </c>
      <c r="I27" s="356" t="s">
        <v>9</v>
      </c>
      <c r="J27" s="356" t="s">
        <v>9</v>
      </c>
      <c r="K27" s="356" t="s">
        <v>9</v>
      </c>
      <c r="L27" s="360" t="s">
        <v>9</v>
      </c>
      <c r="M27" s="356" t="s">
        <v>9</v>
      </c>
      <c r="N27" s="356" t="s">
        <v>9</v>
      </c>
      <c r="O27" s="356" t="s">
        <v>9</v>
      </c>
      <c r="P27" s="356" t="s">
        <v>9</v>
      </c>
      <c r="Q27" s="276"/>
    </row>
    <row r="28" spans="1:256" s="262" customFormat="1" ht="30" customHeight="1" x14ac:dyDescent="0.2">
      <c r="A28" s="264"/>
      <c r="B28" s="989"/>
      <c r="C28" s="556" t="s">
        <v>357</v>
      </c>
      <c r="D28" s="556" t="s">
        <v>352</v>
      </c>
      <c r="E28" s="357" t="s">
        <v>9</v>
      </c>
      <c r="F28" s="357" t="s">
        <v>9</v>
      </c>
      <c r="G28" s="357" t="s">
        <v>9</v>
      </c>
      <c r="H28" s="357" t="s">
        <v>9</v>
      </c>
      <c r="I28" s="359" t="s">
        <v>9</v>
      </c>
      <c r="J28" s="359" t="s">
        <v>9</v>
      </c>
      <c r="K28" s="359" t="s">
        <v>9</v>
      </c>
      <c r="L28" s="359" t="s">
        <v>9</v>
      </c>
      <c r="M28" s="359" t="s">
        <v>9</v>
      </c>
      <c r="N28" s="359" t="s">
        <v>9</v>
      </c>
      <c r="O28" s="359" t="s">
        <v>9</v>
      </c>
      <c r="P28" s="359" t="s">
        <v>9</v>
      </c>
      <c r="Q28" s="264"/>
    </row>
    <row r="29" spans="1:256" s="262" customFormat="1" ht="30" customHeight="1" x14ac:dyDescent="0.2">
      <c r="A29" s="264"/>
      <c r="B29" s="987" t="s">
        <v>319</v>
      </c>
      <c r="C29" s="559" t="s">
        <v>320</v>
      </c>
      <c r="D29" s="554" t="s">
        <v>337</v>
      </c>
      <c r="E29" s="354">
        <v>6.6795885255669507</v>
      </c>
      <c r="F29" s="354">
        <v>4.3037500000000009</v>
      </c>
      <c r="G29" s="354">
        <v>0.10933333333333334</v>
      </c>
      <c r="H29" s="354" t="s">
        <v>9</v>
      </c>
      <c r="I29" s="355">
        <v>11.204583333333334</v>
      </c>
      <c r="J29" s="356">
        <v>0.73541666666666661</v>
      </c>
      <c r="K29" s="356">
        <v>0.245</v>
      </c>
      <c r="L29" s="356">
        <v>1.0833333333333334E-2</v>
      </c>
      <c r="M29" s="356">
        <v>1.0587499999999999</v>
      </c>
      <c r="N29" s="356">
        <v>0.58666666666666667</v>
      </c>
      <c r="O29" s="356">
        <v>4.4304166666666669</v>
      </c>
      <c r="P29" s="356">
        <v>0.80125000000000002</v>
      </c>
      <c r="Q29" s="264"/>
    </row>
    <row r="30" spans="1:256" s="262" customFormat="1" ht="30" customHeight="1" x14ac:dyDescent="0.2">
      <c r="A30" s="264"/>
      <c r="B30" s="989"/>
      <c r="C30" s="556" t="s">
        <v>321</v>
      </c>
      <c r="D30" s="556" t="s">
        <v>451</v>
      </c>
      <c r="E30" s="357">
        <v>6.9838375733919271</v>
      </c>
      <c r="F30" s="357">
        <v>8.5026666666666664</v>
      </c>
      <c r="G30" s="357">
        <v>0.38259999999999994</v>
      </c>
      <c r="H30" s="357" t="s">
        <v>9</v>
      </c>
      <c r="I30" s="358">
        <v>12.783333333333335</v>
      </c>
      <c r="J30" s="359">
        <v>3.7173333333333334</v>
      </c>
      <c r="K30" s="359">
        <v>2.25</v>
      </c>
      <c r="L30" s="359">
        <v>7.6733333333333334E-2</v>
      </c>
      <c r="M30" s="359">
        <v>4.0600000000000005</v>
      </c>
      <c r="N30" s="359">
        <v>1.0233333333333332</v>
      </c>
      <c r="O30" s="358">
        <v>9.196666666666669</v>
      </c>
      <c r="P30" s="359">
        <v>2.5433333333333334</v>
      </c>
      <c r="Q30" s="264"/>
    </row>
    <row r="31" spans="1:256" s="262" customFormat="1" ht="30" customHeight="1" x14ac:dyDescent="0.2">
      <c r="A31" s="264"/>
      <c r="B31" s="987" t="s">
        <v>322</v>
      </c>
      <c r="C31" s="995" t="s">
        <v>323</v>
      </c>
      <c r="D31" s="559" t="s">
        <v>455</v>
      </c>
      <c r="E31" s="354">
        <v>7.8761077498143024</v>
      </c>
      <c r="F31" s="355">
        <v>12.352499999999999</v>
      </c>
      <c r="G31" s="354">
        <v>1.1300000000000001</v>
      </c>
      <c r="H31" s="354" t="s">
        <v>9</v>
      </c>
      <c r="I31" s="354">
        <v>1.11375</v>
      </c>
      <c r="J31" s="354">
        <v>0.1</v>
      </c>
      <c r="K31" s="354">
        <v>0.9537500000000001</v>
      </c>
      <c r="L31" s="354">
        <v>0.01</v>
      </c>
      <c r="M31" s="354">
        <v>1.23</v>
      </c>
      <c r="N31" s="354">
        <v>1.0362500000000001</v>
      </c>
      <c r="O31" s="371">
        <v>17.212499999999999</v>
      </c>
      <c r="P31" s="354">
        <v>3.1625000000000001</v>
      </c>
      <c r="Q31" s="302"/>
      <c r="R31" s="263"/>
      <c r="S31" s="263"/>
      <c r="T31" s="263"/>
    </row>
    <row r="32" spans="1:256" s="262" customFormat="1" ht="30" customHeight="1" x14ac:dyDescent="0.2">
      <c r="A32" s="264"/>
      <c r="B32" s="989"/>
      <c r="C32" s="996"/>
      <c r="D32" s="560" t="s">
        <v>456</v>
      </c>
      <c r="E32" s="357">
        <v>7.9867803359986178</v>
      </c>
      <c r="F32" s="358">
        <v>11.42</v>
      </c>
      <c r="G32" s="357">
        <v>1.1087500000000001</v>
      </c>
      <c r="H32" s="357" t="s">
        <v>9</v>
      </c>
      <c r="I32" s="357">
        <v>1.2850000000000001</v>
      </c>
      <c r="J32" s="357">
        <v>0.1</v>
      </c>
      <c r="K32" s="357">
        <v>0.89374999999999993</v>
      </c>
      <c r="L32" s="357">
        <v>0.01</v>
      </c>
      <c r="M32" s="357">
        <v>1.2050000000000001</v>
      </c>
      <c r="N32" s="357">
        <v>1.03</v>
      </c>
      <c r="O32" s="372">
        <v>16.9375</v>
      </c>
      <c r="P32" s="357">
        <v>2.69</v>
      </c>
      <c r="Q32" s="264"/>
    </row>
    <row r="33" spans="1:26" s="262" customFormat="1" ht="30" customHeight="1" thickBot="1" x14ac:dyDescent="0.25">
      <c r="A33" s="264"/>
      <c r="B33" s="340" t="s">
        <v>324</v>
      </c>
      <c r="C33" s="341" t="s">
        <v>325</v>
      </c>
      <c r="D33" s="340" t="s">
        <v>326</v>
      </c>
      <c r="E33" s="342">
        <v>7.8061855169043097</v>
      </c>
      <c r="F33" s="347">
        <v>16.25</v>
      </c>
      <c r="G33" s="342">
        <v>1.3199999999999998</v>
      </c>
      <c r="H33" s="342" t="s">
        <v>9</v>
      </c>
      <c r="I33" s="342">
        <v>4.5424999999999995</v>
      </c>
      <c r="J33" s="342">
        <v>2.125</v>
      </c>
      <c r="K33" s="342">
        <v>4.1500000000000004</v>
      </c>
      <c r="L33" s="342">
        <v>0.161</v>
      </c>
      <c r="M33" s="342">
        <v>5.82</v>
      </c>
      <c r="N33" s="342">
        <v>1.6009999999999998</v>
      </c>
      <c r="O33" s="346">
        <v>18.2575</v>
      </c>
      <c r="P33" s="342">
        <v>4.5575000000000001</v>
      </c>
      <c r="Q33" s="264"/>
    </row>
    <row r="34" spans="1:26" s="262" customFormat="1" ht="15" customHeight="1" x14ac:dyDescent="0.3">
      <c r="A34" s="264"/>
      <c r="B34" s="328" t="s">
        <v>327</v>
      </c>
      <c r="C34" s="329"/>
      <c r="D34" s="329"/>
      <c r="E34" s="330"/>
      <c r="F34" s="331" t="s">
        <v>328</v>
      </c>
      <c r="G34" s="331" t="s">
        <v>328</v>
      </c>
      <c r="H34" s="305" t="s">
        <v>328</v>
      </c>
      <c r="I34" s="304" t="s">
        <v>328</v>
      </c>
      <c r="J34" s="304" t="s">
        <v>328</v>
      </c>
      <c r="K34" s="304" t="s">
        <v>328</v>
      </c>
      <c r="L34" s="304" t="s">
        <v>328</v>
      </c>
      <c r="M34" s="304" t="s">
        <v>328</v>
      </c>
      <c r="N34" s="304" t="s">
        <v>328</v>
      </c>
      <c r="O34" s="304" t="s">
        <v>328</v>
      </c>
      <c r="P34" s="561"/>
    </row>
    <row r="35" spans="1:26" s="262" customFormat="1" ht="15" customHeight="1" x14ac:dyDescent="0.3">
      <c r="A35" s="264"/>
      <c r="B35" s="991" t="s">
        <v>499</v>
      </c>
      <c r="C35" s="991"/>
      <c r="D35" s="991"/>
      <c r="E35" s="991"/>
      <c r="F35" s="991"/>
      <c r="G35" s="991"/>
      <c r="H35" s="991"/>
      <c r="I35" s="991"/>
      <c r="J35" s="991"/>
      <c r="K35" s="991"/>
      <c r="L35" s="991"/>
      <c r="M35" s="991"/>
      <c r="N35" s="991"/>
      <c r="O35" s="991"/>
      <c r="P35" s="561"/>
    </row>
    <row r="36" spans="1:26" s="262" customFormat="1" ht="15" customHeight="1" x14ac:dyDescent="0.3">
      <c r="A36" s="264"/>
      <c r="B36" s="993" t="s">
        <v>452</v>
      </c>
      <c r="C36" s="993"/>
      <c r="D36" s="993"/>
      <c r="E36" s="993"/>
      <c r="F36" s="993"/>
      <c r="G36" s="993"/>
      <c r="H36" s="993"/>
      <c r="I36" s="993"/>
      <c r="J36" s="993"/>
      <c r="K36" s="993"/>
      <c r="L36" s="993"/>
      <c r="M36" s="993"/>
      <c r="N36" s="993"/>
      <c r="O36" s="993"/>
      <c r="P36" s="561"/>
    </row>
    <row r="37" spans="1:26" s="262" customFormat="1" ht="15" customHeight="1" x14ac:dyDescent="0.3">
      <c r="A37" s="264"/>
      <c r="B37" s="992"/>
      <c r="C37" s="992"/>
      <c r="D37" s="992"/>
      <c r="E37" s="992"/>
      <c r="F37" s="992"/>
      <c r="G37" s="992"/>
      <c r="H37" s="992"/>
      <c r="I37" s="992"/>
      <c r="J37" s="992"/>
      <c r="K37" s="992"/>
      <c r="L37" s="992"/>
      <c r="M37" s="992"/>
      <c r="N37" s="992"/>
      <c r="O37" s="992"/>
      <c r="P37" s="264"/>
    </row>
    <row r="38" spans="1:26" x14ac:dyDescent="0.3">
      <c r="A38" s="255"/>
      <c r="B38" s="259"/>
      <c r="C38" s="254"/>
      <c r="D38" s="254" t="s">
        <v>24</v>
      </c>
      <c r="E38" s="253"/>
      <c r="F38" s="251"/>
      <c r="G38" s="251"/>
      <c r="H38" s="252"/>
      <c r="I38" s="251"/>
      <c r="J38" s="251"/>
      <c r="K38" s="251"/>
      <c r="L38" s="251"/>
      <c r="M38" s="251"/>
      <c r="N38" s="251"/>
      <c r="O38" s="251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</row>
    <row r="39" spans="1:26" x14ac:dyDescent="0.3">
      <c r="A39" s="255"/>
      <c r="B39" s="255" t="s">
        <v>24</v>
      </c>
      <c r="C39" s="254"/>
      <c r="D39" s="254" t="s">
        <v>15</v>
      </c>
      <c r="E39" s="256"/>
      <c r="F39" s="258"/>
      <c r="G39" s="258"/>
      <c r="H39" s="257"/>
      <c r="I39" s="258"/>
      <c r="J39" s="258"/>
      <c r="K39" s="258"/>
      <c r="L39" s="258"/>
      <c r="M39" s="258"/>
      <c r="N39" s="258"/>
      <c r="O39" s="258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</row>
    <row r="40" spans="1:26" x14ac:dyDescent="0.3">
      <c r="A40" s="255"/>
      <c r="B40" s="255"/>
      <c r="C40" s="254"/>
      <c r="D40" s="254" t="s">
        <v>24</v>
      </c>
      <c r="E40" s="253"/>
      <c r="F40" s="251"/>
      <c r="G40" s="251"/>
      <c r="H40" s="252"/>
      <c r="I40" s="251"/>
      <c r="J40" s="251"/>
      <c r="K40" s="251"/>
      <c r="L40" s="251"/>
      <c r="M40" s="251"/>
      <c r="N40" s="251"/>
      <c r="O40" s="251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</row>
    <row r="41" spans="1:26" x14ac:dyDescent="0.3">
      <c r="A41" s="255"/>
      <c r="B41" s="255"/>
      <c r="C41" s="254"/>
      <c r="D41" s="254" t="s">
        <v>24</v>
      </c>
      <c r="E41" s="253"/>
      <c r="F41" s="251"/>
      <c r="G41" s="251"/>
      <c r="H41" s="252"/>
      <c r="I41" s="251"/>
      <c r="J41" s="251"/>
      <c r="K41" s="251"/>
      <c r="L41" s="251"/>
      <c r="M41" s="251"/>
      <c r="N41" s="251"/>
      <c r="O41" s="251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</row>
    <row r="42" spans="1:26" x14ac:dyDescent="0.3">
      <c r="A42" s="255"/>
      <c r="B42" s="255" t="s">
        <v>24</v>
      </c>
      <c r="C42" s="254"/>
      <c r="D42" s="254" t="s">
        <v>24</v>
      </c>
      <c r="E42" s="253"/>
      <c r="F42" s="251"/>
      <c r="G42" s="251"/>
      <c r="H42" s="252"/>
      <c r="I42" s="251"/>
      <c r="J42" s="251"/>
      <c r="K42" s="251"/>
      <c r="L42" s="251"/>
      <c r="M42" s="251"/>
      <c r="N42" s="251"/>
      <c r="O42" s="251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</row>
    <row r="43" spans="1:26" x14ac:dyDescent="0.3">
      <c r="A43" s="255"/>
      <c r="B43" s="255"/>
      <c r="C43" s="254"/>
      <c r="D43" s="254" t="s">
        <v>24</v>
      </c>
      <c r="E43" s="253"/>
      <c r="F43" s="251"/>
      <c r="G43" s="251"/>
      <c r="H43" s="252"/>
      <c r="I43" s="251"/>
      <c r="J43" s="251"/>
      <c r="K43" s="251"/>
      <c r="L43" s="251"/>
      <c r="M43" s="251"/>
      <c r="N43" s="251"/>
      <c r="O43" s="251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</row>
    <row r="44" spans="1:26" x14ac:dyDescent="0.3">
      <c r="A44" s="255"/>
      <c r="B44" s="255"/>
      <c r="C44" s="254"/>
      <c r="D44" s="254" t="s">
        <v>24</v>
      </c>
      <c r="E44" s="253"/>
      <c r="F44" s="251"/>
      <c r="G44" s="251"/>
      <c r="H44" s="252"/>
      <c r="I44" s="251"/>
      <c r="J44" s="251"/>
      <c r="K44" s="251"/>
      <c r="L44" s="251"/>
      <c r="M44" s="251"/>
      <c r="N44" s="251"/>
      <c r="O44" s="251"/>
      <c r="P44" s="255"/>
      <c r="Q44" s="255"/>
      <c r="R44" s="255"/>
      <c r="S44" s="255"/>
      <c r="T44" s="255"/>
      <c r="U44" s="255"/>
      <c r="V44" s="255"/>
      <c r="W44" s="255"/>
      <c r="X44" s="255"/>
      <c r="Y44" s="255"/>
      <c r="Z44" s="255"/>
    </row>
    <row r="45" spans="1:26" x14ac:dyDescent="0.3">
      <c r="A45" s="255"/>
      <c r="B45" s="255"/>
      <c r="C45" s="254"/>
      <c r="D45" s="254" t="s">
        <v>24</v>
      </c>
      <c r="E45" s="253"/>
      <c r="F45" s="251"/>
      <c r="G45" s="251"/>
      <c r="H45" s="252"/>
      <c r="I45" s="251"/>
      <c r="J45" s="251"/>
      <c r="K45" s="251"/>
      <c r="L45" s="251"/>
      <c r="M45" s="251"/>
      <c r="N45" s="251"/>
      <c r="O45" s="251"/>
      <c r="P45" s="255"/>
      <c r="Q45" s="255"/>
      <c r="R45" s="255"/>
      <c r="S45" s="255"/>
      <c r="T45" s="255"/>
      <c r="U45" s="255"/>
      <c r="V45" s="255"/>
      <c r="W45" s="255"/>
      <c r="X45" s="255"/>
      <c r="Y45" s="255"/>
      <c r="Z45" s="255"/>
    </row>
    <row r="46" spans="1:26" x14ac:dyDescent="0.3">
      <c r="A46" s="255"/>
      <c r="B46" s="255"/>
      <c r="C46" s="254"/>
      <c r="D46" s="254" t="s">
        <v>24</v>
      </c>
      <c r="E46" s="253"/>
      <c r="F46" s="251"/>
      <c r="G46" s="251"/>
      <c r="H46" s="252"/>
      <c r="I46" s="251"/>
      <c r="J46" s="251"/>
      <c r="K46" s="251"/>
      <c r="L46" s="251"/>
      <c r="M46" s="251"/>
      <c r="N46" s="251"/>
      <c r="O46" s="251"/>
      <c r="P46" s="255"/>
      <c r="Q46" s="255"/>
      <c r="R46" s="255"/>
      <c r="S46" s="255"/>
      <c r="T46" s="255"/>
      <c r="U46" s="255"/>
      <c r="V46" s="255"/>
      <c r="W46" s="255"/>
      <c r="X46" s="255"/>
      <c r="Y46" s="255"/>
      <c r="Z46" s="255"/>
    </row>
    <row r="47" spans="1:26" x14ac:dyDescent="0.3">
      <c r="A47" s="255"/>
      <c r="B47" s="255"/>
      <c r="C47" s="254"/>
      <c r="D47" s="254" t="s">
        <v>24</v>
      </c>
      <c r="E47" s="253"/>
      <c r="F47" s="251"/>
      <c r="G47" s="251"/>
      <c r="H47" s="252"/>
      <c r="I47" s="251"/>
      <c r="J47" s="251"/>
      <c r="K47" s="251"/>
      <c r="L47" s="251"/>
      <c r="M47" s="251"/>
      <c r="N47" s="251"/>
      <c r="O47" s="251"/>
      <c r="P47" s="255"/>
      <c r="Q47" s="255"/>
      <c r="R47" s="255"/>
      <c r="S47" s="255"/>
      <c r="T47" s="255"/>
      <c r="U47" s="255"/>
      <c r="V47" s="255"/>
      <c r="W47" s="255"/>
      <c r="X47" s="255"/>
      <c r="Y47" s="255"/>
      <c r="Z47" s="255"/>
    </row>
    <row r="48" spans="1:26" x14ac:dyDescent="0.3">
      <c r="A48" s="255"/>
      <c r="B48" s="255"/>
      <c r="C48" s="254"/>
      <c r="D48" s="254"/>
      <c r="E48" s="253"/>
      <c r="F48" s="251"/>
      <c r="G48" s="251"/>
      <c r="H48" s="252"/>
      <c r="I48" s="251"/>
      <c r="J48" s="251"/>
      <c r="K48" s="251"/>
      <c r="L48" s="251"/>
      <c r="M48" s="251"/>
      <c r="N48" s="251"/>
      <c r="O48" s="251"/>
      <c r="P48" s="255"/>
      <c r="Q48" s="255"/>
      <c r="R48" s="255"/>
      <c r="S48" s="255"/>
      <c r="T48" s="255"/>
      <c r="U48" s="255"/>
      <c r="V48" s="255"/>
      <c r="W48" s="255"/>
      <c r="X48" s="255"/>
      <c r="Y48" s="255"/>
      <c r="Z48" s="255"/>
    </row>
    <row r="49" spans="1:26" x14ac:dyDescent="0.3">
      <c r="A49" s="255"/>
      <c r="B49" s="255"/>
      <c r="C49" s="254"/>
      <c r="D49" s="254"/>
      <c r="E49" s="253"/>
      <c r="F49" s="251"/>
      <c r="G49" s="251"/>
      <c r="H49" s="252"/>
      <c r="I49" s="251"/>
      <c r="J49" s="251"/>
      <c r="K49" s="251"/>
      <c r="L49" s="251"/>
      <c r="M49" s="251"/>
      <c r="N49" s="251"/>
      <c r="O49" s="251"/>
      <c r="P49" s="255"/>
      <c r="Q49" s="255"/>
      <c r="R49" s="255"/>
      <c r="S49" s="255"/>
      <c r="T49" s="255"/>
      <c r="U49" s="255"/>
      <c r="V49" s="255"/>
      <c r="W49" s="255"/>
      <c r="X49" s="255"/>
      <c r="Y49" s="255"/>
      <c r="Z49" s="255"/>
    </row>
    <row r="50" spans="1:26" x14ac:dyDescent="0.3">
      <c r="A50" s="255"/>
      <c r="B50" s="255"/>
      <c r="C50" s="254"/>
      <c r="D50" s="254"/>
      <c r="E50" s="253"/>
      <c r="F50" s="251"/>
      <c r="G50" s="251"/>
      <c r="H50" s="252"/>
      <c r="I50" s="251"/>
      <c r="J50" s="251"/>
      <c r="K50" s="251"/>
      <c r="L50" s="251"/>
      <c r="M50" s="251"/>
    </row>
    <row r="51" spans="1:26" s="249" customFormat="1" x14ac:dyDescent="0.3">
      <c r="A51" s="255"/>
      <c r="B51" s="255"/>
      <c r="C51" s="254"/>
      <c r="D51" s="254"/>
      <c r="E51" s="253"/>
      <c r="F51" s="251"/>
      <c r="G51" s="251"/>
      <c r="H51" s="252"/>
      <c r="I51" s="251"/>
      <c r="J51" s="251"/>
      <c r="K51" s="251"/>
      <c r="L51" s="251"/>
      <c r="M51" s="251"/>
    </row>
    <row r="52" spans="1:26" s="249" customFormat="1" x14ac:dyDescent="0.3">
      <c r="A52" s="255"/>
      <c r="B52" s="255"/>
      <c r="C52" s="254"/>
      <c r="D52" s="254"/>
      <c r="E52" s="253"/>
      <c r="F52" s="251"/>
      <c r="G52" s="251"/>
      <c r="H52" s="252"/>
      <c r="I52" s="251"/>
      <c r="J52" s="251"/>
      <c r="K52" s="251"/>
      <c r="L52" s="251"/>
      <c r="M52" s="251"/>
    </row>
    <row r="53" spans="1:26" s="249" customFormat="1" x14ac:dyDescent="0.3">
      <c r="A53" s="255"/>
      <c r="B53" s="255"/>
      <c r="C53" s="254"/>
      <c r="D53" s="254"/>
      <c r="E53" s="253"/>
      <c r="F53" s="251"/>
      <c r="G53" s="251"/>
      <c r="H53" s="252"/>
      <c r="I53" s="251"/>
      <c r="J53" s="251"/>
      <c r="K53" s="251"/>
      <c r="L53" s="251"/>
      <c r="M53" s="251"/>
    </row>
    <row r="54" spans="1:26" s="249" customFormat="1" x14ac:dyDescent="0.3">
      <c r="A54" s="255"/>
      <c r="B54" s="255"/>
      <c r="C54" s="254"/>
      <c r="D54" s="254"/>
      <c r="E54" s="253"/>
      <c r="F54" s="251"/>
      <c r="G54" s="251"/>
      <c r="H54" s="252"/>
      <c r="I54" s="251"/>
      <c r="J54" s="251"/>
      <c r="K54" s="251"/>
      <c r="L54" s="251"/>
      <c r="M54" s="251"/>
    </row>
    <row r="55" spans="1:26" s="249" customFormat="1" x14ac:dyDescent="0.3">
      <c r="A55" s="255"/>
      <c r="B55" s="255"/>
      <c r="C55" s="254"/>
      <c r="D55" s="254"/>
      <c r="E55" s="253"/>
      <c r="F55" s="251"/>
      <c r="G55" s="251"/>
      <c r="H55" s="252"/>
      <c r="I55" s="251"/>
      <c r="J55" s="251"/>
      <c r="K55" s="251"/>
      <c r="L55" s="251"/>
      <c r="M55" s="251"/>
    </row>
    <row r="56" spans="1:26" s="249" customFormat="1" x14ac:dyDescent="0.3">
      <c r="A56" s="255"/>
      <c r="B56" s="255"/>
      <c r="C56" s="254"/>
      <c r="D56" s="254"/>
      <c r="E56" s="253"/>
      <c r="F56" s="251"/>
      <c r="G56" s="251"/>
      <c r="H56" s="252"/>
      <c r="I56" s="251"/>
      <c r="J56" s="251"/>
      <c r="K56" s="251"/>
      <c r="L56" s="251"/>
      <c r="M56" s="251"/>
    </row>
    <row r="57" spans="1:26" s="249" customFormat="1" x14ac:dyDescent="0.3">
      <c r="A57" s="255"/>
      <c r="B57" s="255"/>
      <c r="C57" s="254"/>
      <c r="D57" s="254"/>
      <c r="E57" s="253"/>
      <c r="F57" s="251"/>
      <c r="G57" s="251"/>
      <c r="H57" s="252"/>
      <c r="I57" s="251"/>
      <c r="J57" s="251"/>
      <c r="K57" s="251"/>
      <c r="L57" s="251"/>
      <c r="M57" s="251"/>
    </row>
    <row r="58" spans="1:26" s="249" customFormat="1" x14ac:dyDescent="0.3">
      <c r="A58" s="255"/>
      <c r="B58" s="255"/>
      <c r="C58" s="254"/>
      <c r="D58" s="254"/>
      <c r="E58" s="253"/>
      <c r="F58" s="251"/>
      <c r="G58" s="251"/>
      <c r="H58" s="252"/>
      <c r="I58" s="251"/>
      <c r="J58" s="251"/>
      <c r="K58" s="251"/>
      <c r="L58" s="251"/>
      <c r="M58" s="251"/>
    </row>
    <row r="59" spans="1:26" s="249" customFormat="1" x14ac:dyDescent="0.3">
      <c r="A59" s="255"/>
      <c r="B59" s="255"/>
      <c r="C59" s="254"/>
      <c r="D59" s="254"/>
      <c r="E59" s="253"/>
      <c r="F59" s="251"/>
      <c r="G59" s="251"/>
      <c r="H59" s="252"/>
      <c r="I59" s="251"/>
      <c r="J59" s="251"/>
      <c r="K59" s="251"/>
      <c r="L59" s="251"/>
      <c r="M59" s="251"/>
    </row>
    <row r="60" spans="1:26" s="249" customFormat="1" x14ac:dyDescent="0.3">
      <c r="A60" s="255"/>
      <c r="B60" s="255"/>
      <c r="C60" s="254"/>
      <c r="D60" s="254"/>
      <c r="E60" s="253"/>
      <c r="F60" s="251"/>
      <c r="G60" s="251"/>
      <c r="H60" s="252"/>
      <c r="I60" s="251"/>
      <c r="J60" s="251"/>
      <c r="K60" s="251"/>
      <c r="L60" s="251"/>
      <c r="M60" s="251"/>
    </row>
    <row r="61" spans="1:26" s="249" customFormat="1" x14ac:dyDescent="0.3">
      <c r="A61" s="255"/>
      <c r="B61" s="255"/>
      <c r="C61" s="254"/>
      <c r="D61" s="254"/>
      <c r="E61" s="253"/>
      <c r="F61" s="251"/>
      <c r="G61" s="251"/>
      <c r="H61" s="252"/>
      <c r="I61" s="251"/>
      <c r="J61" s="251"/>
      <c r="K61" s="251"/>
      <c r="L61" s="251"/>
      <c r="M61" s="251"/>
    </row>
    <row r="62" spans="1:26" s="249" customFormat="1" x14ac:dyDescent="0.3">
      <c r="A62" s="255"/>
      <c r="B62" s="255"/>
      <c r="C62" s="254"/>
      <c r="D62" s="254"/>
      <c r="E62" s="253"/>
      <c r="F62" s="251"/>
      <c r="G62" s="251"/>
      <c r="H62" s="252"/>
      <c r="I62" s="251"/>
      <c r="J62" s="251"/>
      <c r="K62" s="251"/>
      <c r="L62" s="251"/>
      <c r="M62" s="251"/>
    </row>
    <row r="63" spans="1:26" s="249" customFormat="1" x14ac:dyDescent="0.3">
      <c r="A63" s="255"/>
      <c r="B63" s="255"/>
      <c r="C63" s="254"/>
      <c r="D63" s="254"/>
      <c r="E63" s="253"/>
      <c r="F63" s="251"/>
      <c r="G63" s="251"/>
      <c r="H63" s="252"/>
      <c r="I63" s="251"/>
      <c r="J63" s="251"/>
      <c r="K63" s="251"/>
      <c r="L63" s="251"/>
      <c r="M63" s="251"/>
    </row>
    <row r="64" spans="1:26" s="249" customFormat="1" x14ac:dyDescent="0.3">
      <c r="A64" s="255"/>
      <c r="B64" s="255"/>
      <c r="C64" s="254"/>
      <c r="D64" s="254"/>
      <c r="E64" s="253"/>
      <c r="F64" s="251"/>
      <c r="G64" s="251"/>
      <c r="H64" s="252"/>
      <c r="I64" s="251"/>
      <c r="J64" s="251"/>
      <c r="K64" s="251"/>
      <c r="L64" s="251"/>
      <c r="M64" s="251"/>
    </row>
    <row r="65" spans="1:13" s="249" customFormat="1" x14ac:dyDescent="0.3">
      <c r="A65" s="255"/>
      <c r="B65" s="255"/>
      <c r="C65" s="254"/>
      <c r="D65" s="254"/>
      <c r="E65" s="253"/>
      <c r="F65" s="251"/>
      <c r="G65" s="251"/>
      <c r="H65" s="252"/>
      <c r="I65" s="251"/>
      <c r="J65" s="251"/>
      <c r="K65" s="251"/>
      <c r="L65" s="251"/>
      <c r="M65" s="251"/>
    </row>
    <row r="66" spans="1:13" s="249" customFormat="1" x14ac:dyDescent="0.3">
      <c r="A66" s="255"/>
      <c r="B66" s="255"/>
      <c r="C66" s="254"/>
      <c r="D66" s="254"/>
      <c r="E66" s="253"/>
      <c r="F66" s="251"/>
      <c r="G66" s="251"/>
      <c r="H66" s="252"/>
      <c r="I66" s="251"/>
      <c r="J66" s="251"/>
      <c r="K66" s="251"/>
      <c r="L66" s="251"/>
      <c r="M66" s="251"/>
    </row>
    <row r="67" spans="1:13" s="249" customFormat="1" x14ac:dyDescent="0.3">
      <c r="A67" s="255"/>
      <c r="B67" s="255"/>
      <c r="C67" s="254"/>
      <c r="D67" s="254"/>
      <c r="E67" s="253"/>
      <c r="F67" s="251"/>
      <c r="G67" s="251"/>
      <c r="H67" s="252"/>
      <c r="I67" s="251"/>
      <c r="J67" s="251"/>
      <c r="K67" s="251"/>
      <c r="L67" s="251"/>
      <c r="M67" s="251"/>
    </row>
    <row r="68" spans="1:13" s="249" customFormat="1" x14ac:dyDescent="0.3">
      <c r="A68" s="255"/>
      <c r="B68" s="255"/>
      <c r="C68" s="254"/>
      <c r="D68" s="254"/>
      <c r="E68" s="253"/>
      <c r="F68" s="251"/>
      <c r="G68" s="251"/>
      <c r="H68" s="252"/>
      <c r="I68" s="251"/>
      <c r="J68" s="251"/>
      <c r="K68" s="251"/>
      <c r="L68" s="251"/>
      <c r="M68" s="251"/>
    </row>
    <row r="69" spans="1:13" s="249" customFormat="1" x14ac:dyDescent="0.3">
      <c r="A69" s="255"/>
      <c r="B69" s="255"/>
      <c r="C69" s="254"/>
      <c r="D69" s="254"/>
      <c r="E69" s="253"/>
      <c r="F69" s="251"/>
      <c r="G69" s="251"/>
      <c r="H69" s="252"/>
      <c r="I69" s="251"/>
      <c r="J69" s="251"/>
      <c r="K69" s="251"/>
      <c r="L69" s="251"/>
      <c r="M69" s="251"/>
    </row>
    <row r="70" spans="1:13" s="249" customFormat="1" x14ac:dyDescent="0.3">
      <c r="A70" s="255"/>
      <c r="B70" s="255"/>
      <c r="C70" s="254"/>
      <c r="D70" s="254"/>
      <c r="E70" s="253"/>
      <c r="F70" s="251"/>
      <c r="G70" s="251"/>
      <c r="H70" s="252"/>
      <c r="I70" s="251"/>
      <c r="J70" s="251"/>
      <c r="K70" s="251"/>
      <c r="L70" s="251"/>
      <c r="M70" s="251"/>
    </row>
    <row r="71" spans="1:13" s="249" customFormat="1" x14ac:dyDescent="0.3">
      <c r="A71" s="255"/>
      <c r="B71" s="255"/>
      <c r="C71" s="254"/>
      <c r="D71" s="254"/>
      <c r="E71" s="253"/>
      <c r="F71" s="251"/>
      <c r="G71" s="251"/>
      <c r="H71" s="252"/>
      <c r="I71" s="251"/>
      <c r="J71" s="251"/>
      <c r="K71" s="251"/>
      <c r="L71" s="251"/>
      <c r="M71" s="251"/>
    </row>
    <row r="72" spans="1:13" s="249" customFormat="1" x14ac:dyDescent="0.3">
      <c r="A72" s="255"/>
      <c r="B72" s="255"/>
      <c r="C72" s="254"/>
      <c r="D72" s="254"/>
      <c r="E72" s="253"/>
      <c r="F72" s="251"/>
      <c r="G72" s="251"/>
      <c r="H72" s="252"/>
      <c r="I72" s="251"/>
      <c r="J72" s="251"/>
      <c r="K72" s="251"/>
      <c r="L72" s="251"/>
      <c r="M72" s="251"/>
    </row>
    <row r="73" spans="1:13" s="249" customFormat="1" x14ac:dyDescent="0.3">
      <c r="A73" s="255"/>
      <c r="B73" s="255"/>
      <c r="C73" s="254"/>
      <c r="D73" s="254"/>
      <c r="E73" s="253"/>
      <c r="F73" s="251"/>
      <c r="G73" s="251"/>
      <c r="H73" s="252"/>
      <c r="I73" s="251"/>
      <c r="J73" s="251"/>
      <c r="K73" s="251"/>
      <c r="L73" s="251"/>
      <c r="M73" s="251"/>
    </row>
    <row r="74" spans="1:13" s="249" customFormat="1" x14ac:dyDescent="0.3">
      <c r="A74" s="255"/>
      <c r="B74" s="255"/>
      <c r="C74" s="254"/>
      <c r="D74" s="254"/>
      <c r="E74" s="253"/>
      <c r="F74" s="251"/>
      <c r="G74" s="251"/>
      <c r="H74" s="252"/>
      <c r="I74" s="251"/>
      <c r="J74" s="251"/>
      <c r="K74" s="251"/>
      <c r="L74" s="251"/>
      <c r="M74" s="251"/>
    </row>
    <row r="75" spans="1:13" s="249" customFormat="1" x14ac:dyDescent="0.3">
      <c r="A75" s="255"/>
      <c r="B75" s="255"/>
      <c r="C75" s="254"/>
      <c r="D75" s="254"/>
      <c r="E75" s="253"/>
      <c r="F75" s="251"/>
      <c r="G75" s="251"/>
      <c r="H75" s="252"/>
      <c r="I75" s="251"/>
      <c r="J75" s="251"/>
      <c r="K75" s="251"/>
      <c r="L75" s="251"/>
      <c r="M75" s="251"/>
    </row>
    <row r="76" spans="1:13" s="249" customFormat="1" x14ac:dyDescent="0.3">
      <c r="A76" s="255"/>
      <c r="B76" s="255"/>
      <c r="C76" s="254"/>
      <c r="D76" s="254"/>
      <c r="E76" s="253"/>
      <c r="F76" s="251"/>
      <c r="G76" s="251"/>
      <c r="H76" s="252"/>
      <c r="I76" s="251"/>
      <c r="J76" s="251"/>
      <c r="K76" s="251"/>
      <c r="L76" s="251"/>
      <c r="M76" s="251"/>
    </row>
    <row r="77" spans="1:13" s="249" customFormat="1" x14ac:dyDescent="0.3">
      <c r="A77" s="255"/>
      <c r="B77" s="255"/>
      <c r="C77" s="254"/>
      <c r="D77" s="254"/>
      <c r="E77" s="253"/>
      <c r="F77" s="251"/>
      <c r="G77" s="251"/>
      <c r="H77" s="252"/>
      <c r="I77" s="251"/>
      <c r="J77" s="251"/>
      <c r="K77" s="251"/>
      <c r="L77" s="251"/>
      <c r="M77" s="251"/>
    </row>
    <row r="78" spans="1:13" s="249" customFormat="1" x14ac:dyDescent="0.3">
      <c r="A78" s="255"/>
      <c r="B78" s="255"/>
      <c r="C78" s="254"/>
      <c r="D78" s="254"/>
      <c r="E78" s="253"/>
      <c r="F78" s="251"/>
      <c r="G78" s="251"/>
      <c r="H78" s="252"/>
      <c r="I78" s="251"/>
      <c r="J78" s="251"/>
      <c r="K78" s="251"/>
      <c r="L78" s="251"/>
      <c r="M78" s="251"/>
    </row>
    <row r="79" spans="1:13" s="249" customFormat="1" x14ac:dyDescent="0.3">
      <c r="A79" s="255"/>
      <c r="B79" s="255"/>
      <c r="C79" s="254"/>
      <c r="D79" s="254"/>
      <c r="E79" s="253"/>
      <c r="F79" s="251"/>
      <c r="G79" s="251"/>
      <c r="H79" s="252"/>
      <c r="I79" s="251"/>
      <c r="J79" s="251"/>
      <c r="K79" s="251"/>
      <c r="L79" s="251"/>
      <c r="M79" s="251"/>
    </row>
    <row r="80" spans="1:13" s="249" customFormat="1" x14ac:dyDescent="0.3">
      <c r="A80" s="255"/>
      <c r="B80" s="255"/>
      <c r="C80" s="254"/>
      <c r="D80" s="254"/>
      <c r="E80" s="253"/>
      <c r="F80" s="251"/>
      <c r="G80" s="251"/>
      <c r="H80" s="252"/>
      <c r="I80" s="251"/>
      <c r="J80" s="251"/>
      <c r="K80" s="251"/>
      <c r="L80" s="251"/>
      <c r="M80" s="251"/>
    </row>
    <row r="81" spans="1:13" s="249" customFormat="1" x14ac:dyDescent="0.3">
      <c r="A81" s="255"/>
      <c r="B81" s="255"/>
      <c r="C81" s="254"/>
      <c r="D81" s="254"/>
      <c r="E81" s="253"/>
      <c r="F81" s="251"/>
      <c r="G81" s="251"/>
      <c r="H81" s="252"/>
      <c r="I81" s="251"/>
      <c r="J81" s="251"/>
      <c r="K81" s="251"/>
      <c r="L81" s="251"/>
      <c r="M81" s="251"/>
    </row>
    <row r="82" spans="1:13" s="249" customFormat="1" x14ac:dyDescent="0.3">
      <c r="A82" s="255"/>
      <c r="B82" s="255"/>
      <c r="C82" s="254"/>
      <c r="D82" s="254"/>
      <c r="E82" s="253"/>
      <c r="F82" s="251"/>
      <c r="G82" s="251"/>
      <c r="H82" s="252"/>
      <c r="I82" s="251"/>
      <c r="J82" s="251"/>
      <c r="K82" s="251"/>
      <c r="L82" s="251"/>
      <c r="M82" s="251"/>
    </row>
    <row r="83" spans="1:13" s="249" customFormat="1" x14ac:dyDescent="0.3">
      <c r="A83" s="255"/>
      <c r="B83" s="255"/>
      <c r="C83" s="254"/>
      <c r="D83" s="254"/>
      <c r="E83" s="253"/>
      <c r="F83" s="251"/>
      <c r="G83" s="251"/>
      <c r="H83" s="252"/>
      <c r="I83" s="251"/>
      <c r="J83" s="251"/>
      <c r="K83" s="251"/>
      <c r="L83" s="251"/>
      <c r="M83" s="251"/>
    </row>
    <row r="84" spans="1:13" s="249" customFormat="1" x14ac:dyDescent="0.3">
      <c r="A84" s="255"/>
      <c r="B84" s="255"/>
      <c r="C84" s="254"/>
      <c r="D84" s="254"/>
      <c r="E84" s="253"/>
      <c r="F84" s="251"/>
      <c r="G84" s="251"/>
      <c r="H84" s="252"/>
      <c r="I84" s="251"/>
      <c r="J84" s="251"/>
      <c r="K84" s="251"/>
      <c r="L84" s="251"/>
      <c r="M84" s="251"/>
    </row>
    <row r="85" spans="1:13" s="249" customFormat="1" x14ac:dyDescent="0.3">
      <c r="A85" s="255"/>
      <c r="B85" s="255"/>
      <c r="C85" s="254"/>
      <c r="D85" s="254"/>
      <c r="E85" s="253"/>
      <c r="F85" s="251"/>
      <c r="G85" s="251"/>
      <c r="H85" s="252"/>
      <c r="I85" s="251"/>
      <c r="J85" s="251"/>
      <c r="K85" s="251"/>
      <c r="L85" s="251"/>
      <c r="M85" s="251"/>
    </row>
    <row r="86" spans="1:13" s="249" customFormat="1" x14ac:dyDescent="0.3">
      <c r="A86" s="255"/>
      <c r="B86" s="255"/>
      <c r="C86" s="254"/>
      <c r="D86" s="254"/>
      <c r="E86" s="253"/>
      <c r="F86" s="251"/>
      <c r="G86" s="251"/>
      <c r="H86" s="252"/>
      <c r="I86" s="251"/>
      <c r="J86" s="251"/>
      <c r="K86" s="251"/>
      <c r="L86" s="251"/>
      <c r="M86" s="251"/>
    </row>
    <row r="87" spans="1:13" s="249" customFormat="1" x14ac:dyDescent="0.3">
      <c r="A87" s="255"/>
      <c r="B87" s="255"/>
      <c r="C87" s="254"/>
      <c r="D87" s="254"/>
      <c r="E87" s="253"/>
      <c r="F87" s="251"/>
      <c r="G87" s="251"/>
      <c r="H87" s="252"/>
      <c r="I87" s="251"/>
      <c r="J87" s="251"/>
      <c r="K87" s="251"/>
      <c r="L87" s="251"/>
      <c r="M87" s="251"/>
    </row>
    <row r="88" spans="1:13" s="249" customFormat="1" x14ac:dyDescent="0.3">
      <c r="A88" s="255"/>
      <c r="B88" s="255"/>
      <c r="C88" s="254"/>
      <c r="D88" s="254"/>
      <c r="E88" s="253"/>
      <c r="F88" s="251"/>
      <c r="G88" s="251"/>
      <c r="H88" s="252"/>
      <c r="I88" s="251"/>
      <c r="J88" s="251"/>
      <c r="K88" s="251"/>
      <c r="L88" s="251"/>
      <c r="M88" s="251"/>
    </row>
    <row r="89" spans="1:13" s="249" customFormat="1" x14ac:dyDescent="0.3">
      <c r="A89" s="255"/>
      <c r="B89" s="255"/>
      <c r="C89" s="254"/>
      <c r="D89" s="254"/>
      <c r="E89" s="253"/>
      <c r="F89" s="251"/>
      <c r="G89" s="251"/>
      <c r="H89" s="252"/>
      <c r="I89" s="251"/>
      <c r="J89" s="251"/>
      <c r="K89" s="251"/>
      <c r="L89" s="251"/>
      <c r="M89" s="251"/>
    </row>
    <row r="90" spans="1:13" s="249" customFormat="1" x14ac:dyDescent="0.3">
      <c r="A90" s="255"/>
      <c r="B90" s="255"/>
      <c r="C90" s="254"/>
      <c r="D90" s="254"/>
      <c r="E90" s="253"/>
      <c r="F90" s="251"/>
      <c r="G90" s="251"/>
      <c r="H90" s="252"/>
      <c r="I90" s="251"/>
      <c r="J90" s="251"/>
      <c r="K90" s="251"/>
      <c r="L90" s="251"/>
      <c r="M90" s="251"/>
    </row>
    <row r="91" spans="1:13" s="249" customFormat="1" x14ac:dyDescent="0.3">
      <c r="A91" s="255"/>
      <c r="B91" s="255"/>
      <c r="C91" s="254"/>
      <c r="D91" s="254"/>
      <c r="E91" s="253"/>
      <c r="F91" s="251"/>
      <c r="G91" s="251"/>
      <c r="H91" s="252"/>
      <c r="I91" s="251"/>
      <c r="J91" s="251"/>
      <c r="K91" s="251"/>
      <c r="L91" s="251"/>
      <c r="M91" s="251"/>
    </row>
    <row r="92" spans="1:13" s="249" customFormat="1" x14ac:dyDescent="0.3">
      <c r="A92" s="255"/>
      <c r="B92" s="255"/>
      <c r="C92" s="254"/>
      <c r="D92" s="254"/>
      <c r="E92" s="253"/>
      <c r="F92" s="251"/>
      <c r="G92" s="251"/>
      <c r="H92" s="252"/>
      <c r="I92" s="251"/>
      <c r="J92" s="251"/>
      <c r="K92" s="251"/>
      <c r="L92" s="251"/>
      <c r="M92" s="251"/>
    </row>
    <row r="93" spans="1:13" s="249" customFormat="1" x14ac:dyDescent="0.3">
      <c r="A93" s="255"/>
      <c r="B93" s="255"/>
      <c r="C93" s="254"/>
      <c r="D93" s="254"/>
      <c r="E93" s="253"/>
      <c r="F93" s="251"/>
      <c r="G93" s="251"/>
      <c r="H93" s="252"/>
      <c r="I93" s="251"/>
      <c r="J93" s="251"/>
      <c r="K93" s="251"/>
      <c r="L93" s="251"/>
      <c r="M93" s="251"/>
    </row>
    <row r="94" spans="1:13" s="249" customFormat="1" x14ac:dyDescent="0.3">
      <c r="A94" s="255"/>
      <c r="B94" s="255"/>
      <c r="C94" s="254"/>
      <c r="D94" s="254"/>
      <c r="E94" s="253"/>
      <c r="F94" s="251"/>
      <c r="G94" s="251"/>
      <c r="H94" s="252"/>
      <c r="I94" s="251"/>
      <c r="J94" s="251"/>
      <c r="K94" s="251"/>
      <c r="L94" s="251"/>
      <c r="M94" s="251"/>
    </row>
    <row r="95" spans="1:13" s="249" customFormat="1" x14ac:dyDescent="0.3">
      <c r="A95" s="255"/>
      <c r="B95" s="255"/>
      <c r="C95" s="254"/>
      <c r="D95" s="254"/>
      <c r="E95" s="253"/>
      <c r="F95" s="251"/>
      <c r="G95" s="251"/>
      <c r="H95" s="252"/>
      <c r="I95" s="251"/>
      <c r="J95" s="251"/>
      <c r="K95" s="251"/>
      <c r="L95" s="251"/>
      <c r="M95" s="251"/>
    </row>
    <row r="96" spans="1:13" s="249" customFormat="1" x14ac:dyDescent="0.3">
      <c r="A96" s="255"/>
      <c r="B96" s="255"/>
      <c r="C96" s="254"/>
      <c r="D96" s="254"/>
      <c r="E96" s="253"/>
      <c r="F96" s="251"/>
      <c r="G96" s="251"/>
      <c r="H96" s="252"/>
      <c r="I96" s="251"/>
      <c r="J96" s="251"/>
      <c r="K96" s="251"/>
      <c r="L96" s="251"/>
      <c r="M96" s="251"/>
    </row>
    <row r="97" spans="1:13" s="249" customFormat="1" x14ac:dyDescent="0.3">
      <c r="A97" s="255"/>
      <c r="B97" s="255"/>
      <c r="C97" s="254"/>
      <c r="D97" s="254"/>
      <c r="E97" s="253"/>
      <c r="F97" s="251"/>
      <c r="G97" s="251"/>
      <c r="H97" s="252"/>
      <c r="I97" s="251"/>
      <c r="J97" s="251"/>
      <c r="K97" s="251"/>
      <c r="L97" s="251"/>
      <c r="M97" s="251"/>
    </row>
    <row r="98" spans="1:13" s="249" customFormat="1" x14ac:dyDescent="0.3">
      <c r="A98" s="255"/>
      <c r="B98" s="255"/>
      <c r="C98" s="254"/>
      <c r="D98" s="254"/>
      <c r="E98" s="253"/>
      <c r="F98" s="251"/>
      <c r="G98" s="251"/>
      <c r="H98" s="252"/>
      <c r="I98" s="251"/>
      <c r="J98" s="251"/>
      <c r="K98" s="251"/>
      <c r="L98" s="251"/>
      <c r="M98" s="251"/>
    </row>
    <row r="99" spans="1:13" s="249" customFormat="1" x14ac:dyDescent="0.3">
      <c r="A99" s="255"/>
      <c r="B99" s="255"/>
      <c r="C99" s="254"/>
      <c r="D99" s="254"/>
      <c r="E99" s="253"/>
      <c r="F99" s="251"/>
      <c r="G99" s="251"/>
      <c r="H99" s="252"/>
      <c r="I99" s="251"/>
      <c r="J99" s="251"/>
      <c r="K99" s="251"/>
      <c r="L99" s="251"/>
      <c r="M99" s="251"/>
    </row>
    <row r="100" spans="1:13" s="249" customFormat="1" x14ac:dyDescent="0.3">
      <c r="A100" s="255"/>
      <c r="B100" s="255"/>
      <c r="C100" s="254"/>
      <c r="D100" s="254"/>
      <c r="E100" s="253"/>
      <c r="F100" s="251"/>
      <c r="G100" s="251"/>
      <c r="H100" s="252"/>
      <c r="I100" s="251"/>
      <c r="J100" s="251"/>
      <c r="K100" s="251"/>
      <c r="L100" s="251"/>
      <c r="M100" s="251"/>
    </row>
    <row r="101" spans="1:13" s="249" customFormat="1" x14ac:dyDescent="0.3">
      <c r="A101" s="255"/>
      <c r="B101" s="255"/>
      <c r="C101" s="254"/>
      <c r="D101" s="254"/>
      <c r="E101" s="253"/>
      <c r="F101" s="251"/>
      <c r="G101" s="251"/>
      <c r="H101" s="252"/>
      <c r="I101" s="251"/>
      <c r="J101" s="251"/>
      <c r="K101" s="251"/>
      <c r="L101" s="251"/>
      <c r="M101" s="251"/>
    </row>
    <row r="102" spans="1:13" s="249" customFormat="1" x14ac:dyDescent="0.3">
      <c r="A102" s="255"/>
      <c r="B102" s="255"/>
      <c r="C102" s="254"/>
      <c r="D102" s="254"/>
      <c r="E102" s="253"/>
      <c r="F102" s="251"/>
      <c r="G102" s="251"/>
      <c r="H102" s="252"/>
      <c r="I102" s="251"/>
      <c r="J102" s="251"/>
      <c r="K102" s="251"/>
      <c r="L102" s="251"/>
      <c r="M102" s="251"/>
    </row>
    <row r="103" spans="1:13" s="249" customFormat="1" x14ac:dyDescent="0.3">
      <c r="A103" s="255"/>
      <c r="B103" s="255"/>
      <c r="C103" s="254"/>
      <c r="D103" s="254"/>
      <c r="E103" s="253"/>
      <c r="F103" s="251"/>
      <c r="G103" s="251"/>
      <c r="H103" s="252"/>
      <c r="I103" s="251"/>
      <c r="J103" s="251"/>
      <c r="K103" s="251"/>
      <c r="L103" s="251"/>
      <c r="M103" s="251"/>
    </row>
    <row r="104" spans="1:13" s="249" customFormat="1" x14ac:dyDescent="0.3">
      <c r="A104" s="255"/>
      <c r="B104" s="255"/>
      <c r="C104" s="254"/>
      <c r="D104" s="254"/>
      <c r="E104" s="253"/>
      <c r="F104" s="251"/>
      <c r="G104" s="251"/>
      <c r="H104" s="252"/>
      <c r="I104" s="251"/>
      <c r="J104" s="251"/>
      <c r="K104" s="251"/>
      <c r="L104" s="251"/>
      <c r="M104" s="251"/>
    </row>
    <row r="105" spans="1:13" s="249" customFormat="1" x14ac:dyDescent="0.3">
      <c r="A105" s="255"/>
      <c r="B105" s="255"/>
      <c r="C105" s="254"/>
      <c r="D105" s="254"/>
      <c r="E105" s="253"/>
      <c r="F105" s="251"/>
      <c r="G105" s="251"/>
      <c r="H105" s="252"/>
      <c r="I105" s="251"/>
      <c r="J105" s="251"/>
      <c r="K105" s="251"/>
      <c r="L105" s="251"/>
      <c r="M105" s="251"/>
    </row>
    <row r="106" spans="1:13" s="249" customFormat="1" x14ac:dyDescent="0.3">
      <c r="A106" s="255"/>
      <c r="B106" s="255"/>
      <c r="C106" s="254"/>
      <c r="D106" s="254"/>
      <c r="E106" s="253"/>
      <c r="F106" s="251"/>
      <c r="G106" s="251"/>
      <c r="H106" s="252"/>
      <c r="I106" s="251"/>
      <c r="J106" s="251"/>
      <c r="K106" s="251"/>
      <c r="L106" s="251"/>
      <c r="M106" s="251"/>
    </row>
    <row r="107" spans="1:13" s="249" customFormat="1" x14ac:dyDescent="0.3">
      <c r="A107" s="255"/>
      <c r="B107" s="255"/>
      <c r="C107" s="254"/>
      <c r="D107" s="254"/>
      <c r="E107" s="253"/>
      <c r="F107" s="251"/>
      <c r="G107" s="251"/>
      <c r="H107" s="252"/>
      <c r="I107" s="251"/>
      <c r="J107" s="251"/>
      <c r="K107" s="251"/>
      <c r="L107" s="251"/>
      <c r="M107" s="251"/>
    </row>
    <row r="108" spans="1:13" s="249" customFormat="1" x14ac:dyDescent="0.3">
      <c r="A108" s="255"/>
      <c r="B108" s="255"/>
      <c r="C108" s="254"/>
      <c r="D108" s="254"/>
      <c r="E108" s="253"/>
      <c r="F108" s="251"/>
      <c r="G108" s="251"/>
      <c r="H108" s="252"/>
      <c r="I108" s="251"/>
      <c r="J108" s="251"/>
      <c r="K108" s="251"/>
      <c r="L108" s="251"/>
      <c r="M108" s="251"/>
    </row>
    <row r="109" spans="1:13" s="249" customFormat="1" x14ac:dyDescent="0.3">
      <c r="A109" s="255"/>
      <c r="B109" s="255"/>
      <c r="C109" s="254"/>
      <c r="D109" s="254"/>
      <c r="E109" s="253"/>
      <c r="F109" s="251"/>
      <c r="G109" s="251"/>
      <c r="H109" s="252"/>
      <c r="I109" s="251"/>
      <c r="J109" s="251"/>
      <c r="K109" s="251"/>
      <c r="L109" s="251"/>
      <c r="M109" s="251"/>
    </row>
    <row r="110" spans="1:13" s="249" customFormat="1" x14ac:dyDescent="0.3">
      <c r="A110" s="255"/>
      <c r="B110" s="255"/>
      <c r="C110" s="254"/>
      <c r="D110" s="254"/>
      <c r="E110" s="253"/>
      <c r="F110" s="251"/>
      <c r="G110" s="251"/>
      <c r="H110" s="252"/>
      <c r="I110" s="251"/>
      <c r="J110" s="251"/>
      <c r="K110" s="251"/>
      <c r="L110" s="251"/>
      <c r="M110" s="251"/>
    </row>
    <row r="111" spans="1:13" s="249" customFormat="1" x14ac:dyDescent="0.3">
      <c r="A111" s="255"/>
      <c r="B111" s="255"/>
      <c r="C111" s="254"/>
      <c r="D111" s="254"/>
      <c r="E111" s="253"/>
      <c r="F111" s="251"/>
      <c r="G111" s="251"/>
      <c r="H111" s="252"/>
      <c r="I111" s="251"/>
      <c r="J111" s="251"/>
      <c r="K111" s="251"/>
      <c r="L111" s="251"/>
      <c r="M111" s="251"/>
    </row>
    <row r="112" spans="1:13" s="249" customFormat="1" x14ac:dyDescent="0.3">
      <c r="A112" s="255"/>
      <c r="B112" s="255"/>
      <c r="C112" s="254"/>
      <c r="D112" s="254"/>
      <c r="E112" s="253"/>
      <c r="F112" s="251"/>
      <c r="G112" s="251"/>
      <c r="H112" s="252"/>
      <c r="I112" s="251"/>
      <c r="J112" s="251"/>
      <c r="K112" s="251"/>
      <c r="L112" s="251"/>
      <c r="M112" s="251"/>
    </row>
    <row r="113" spans="1:13" s="249" customFormat="1" x14ac:dyDescent="0.3">
      <c r="A113" s="255"/>
      <c r="B113" s="255"/>
      <c r="C113" s="254"/>
      <c r="D113" s="254"/>
      <c r="E113" s="253"/>
      <c r="F113" s="251"/>
      <c r="G113" s="251"/>
      <c r="H113" s="252"/>
      <c r="I113" s="251"/>
      <c r="J113" s="251"/>
      <c r="K113" s="251"/>
      <c r="L113" s="251"/>
      <c r="M113" s="251"/>
    </row>
    <row r="114" spans="1:13" s="249" customFormat="1" x14ac:dyDescent="0.3">
      <c r="A114" s="255"/>
      <c r="B114" s="255"/>
      <c r="C114" s="254"/>
      <c r="D114" s="254"/>
      <c r="E114" s="253"/>
      <c r="F114" s="251"/>
      <c r="G114" s="251"/>
      <c r="H114" s="252"/>
      <c r="I114" s="251"/>
      <c r="J114" s="251"/>
      <c r="K114" s="251"/>
      <c r="L114" s="251"/>
      <c r="M114" s="251"/>
    </row>
    <row r="115" spans="1:13" s="249" customFormat="1" x14ac:dyDescent="0.3">
      <c r="A115" s="255"/>
      <c r="B115" s="255"/>
      <c r="C115" s="254"/>
      <c r="D115" s="254"/>
      <c r="E115" s="253"/>
      <c r="F115" s="251"/>
      <c r="G115" s="251"/>
      <c r="H115" s="252"/>
      <c r="I115" s="251"/>
      <c r="J115" s="251"/>
      <c r="K115" s="251"/>
      <c r="L115" s="251"/>
      <c r="M115" s="251"/>
    </row>
    <row r="116" spans="1:13" s="249" customFormat="1" x14ac:dyDescent="0.3">
      <c r="A116" s="255"/>
      <c r="B116" s="255"/>
      <c r="C116" s="254"/>
      <c r="D116" s="254"/>
      <c r="E116" s="253"/>
      <c r="F116" s="251"/>
      <c r="G116" s="251"/>
      <c r="H116" s="252"/>
      <c r="I116" s="251"/>
      <c r="J116" s="251"/>
      <c r="K116" s="251"/>
      <c r="L116" s="251"/>
      <c r="M116" s="251"/>
    </row>
    <row r="117" spans="1:13" s="249" customFormat="1" x14ac:dyDescent="0.3">
      <c r="A117" s="255"/>
      <c r="B117" s="255"/>
      <c r="C117" s="254"/>
      <c r="D117" s="254"/>
      <c r="E117" s="253"/>
      <c r="F117" s="251"/>
      <c r="G117" s="251"/>
      <c r="H117" s="252"/>
      <c r="I117" s="251"/>
      <c r="J117" s="251"/>
      <c r="K117" s="251"/>
      <c r="L117" s="251"/>
      <c r="M117" s="251"/>
    </row>
    <row r="118" spans="1:13" s="249" customFormat="1" x14ac:dyDescent="0.3">
      <c r="A118" s="255"/>
      <c r="B118" s="255"/>
      <c r="C118" s="254"/>
      <c r="D118" s="254"/>
      <c r="E118" s="253"/>
      <c r="F118" s="251"/>
      <c r="G118" s="251"/>
      <c r="H118" s="252"/>
      <c r="I118" s="251"/>
      <c r="J118" s="251"/>
      <c r="K118" s="251"/>
      <c r="L118" s="251"/>
      <c r="M118" s="251"/>
    </row>
    <row r="119" spans="1:13" s="249" customFormat="1" x14ac:dyDescent="0.3">
      <c r="A119" s="255"/>
      <c r="B119" s="255"/>
      <c r="C119" s="254"/>
      <c r="D119" s="254"/>
      <c r="E119" s="253"/>
      <c r="F119" s="251"/>
      <c r="G119" s="251"/>
      <c r="H119" s="252"/>
      <c r="I119" s="251"/>
      <c r="J119" s="251"/>
      <c r="K119" s="251"/>
      <c r="L119" s="251"/>
      <c r="M119" s="251"/>
    </row>
    <row r="120" spans="1:13" s="249" customFormat="1" x14ac:dyDescent="0.3">
      <c r="A120" s="255"/>
      <c r="B120" s="255"/>
      <c r="C120" s="254"/>
      <c r="D120" s="254"/>
      <c r="E120" s="253"/>
      <c r="F120" s="251"/>
      <c r="G120" s="251"/>
      <c r="H120" s="252"/>
      <c r="I120" s="251"/>
      <c r="J120" s="251"/>
      <c r="K120" s="251"/>
      <c r="L120" s="251"/>
      <c r="M120" s="251"/>
    </row>
    <row r="121" spans="1:13" s="249" customFormat="1" x14ac:dyDescent="0.3">
      <c r="A121" s="255"/>
      <c r="B121" s="255"/>
      <c r="C121" s="254"/>
      <c r="D121" s="254"/>
      <c r="E121" s="253"/>
      <c r="F121" s="251"/>
      <c r="G121" s="251"/>
      <c r="H121" s="252"/>
      <c r="I121" s="251"/>
      <c r="J121" s="251"/>
      <c r="K121" s="251"/>
      <c r="L121" s="251"/>
      <c r="M121" s="251"/>
    </row>
    <row r="122" spans="1:13" s="249" customFormat="1" x14ac:dyDescent="0.3">
      <c r="A122" s="255"/>
      <c r="B122" s="255"/>
      <c r="C122" s="254"/>
      <c r="D122" s="254"/>
      <c r="E122" s="253"/>
      <c r="F122" s="251"/>
      <c r="G122" s="251"/>
      <c r="H122" s="252"/>
      <c r="I122" s="251"/>
      <c r="J122" s="251"/>
      <c r="K122" s="251"/>
      <c r="L122" s="251"/>
      <c r="M122" s="251"/>
    </row>
    <row r="123" spans="1:13" s="249" customFormat="1" x14ac:dyDescent="0.3">
      <c r="A123" s="255"/>
      <c r="B123" s="255"/>
      <c r="C123" s="254"/>
      <c r="D123" s="254"/>
      <c r="E123" s="253"/>
      <c r="F123" s="251"/>
      <c r="G123" s="251"/>
      <c r="H123" s="252"/>
      <c r="I123" s="251"/>
      <c r="J123" s="251"/>
      <c r="K123" s="251"/>
      <c r="L123" s="251"/>
      <c r="M123" s="251"/>
    </row>
    <row r="124" spans="1:13" s="249" customFormat="1" x14ac:dyDescent="0.3">
      <c r="A124" s="255"/>
      <c r="B124" s="255"/>
      <c r="C124" s="254"/>
      <c r="D124" s="254"/>
      <c r="E124" s="253"/>
      <c r="F124" s="251"/>
      <c r="G124" s="251"/>
      <c r="H124" s="252"/>
      <c r="I124" s="251"/>
      <c r="J124" s="251"/>
      <c r="K124" s="251"/>
      <c r="L124" s="251"/>
      <c r="M124" s="251"/>
    </row>
    <row r="125" spans="1:13" s="249" customFormat="1" x14ac:dyDescent="0.3">
      <c r="A125" s="255"/>
      <c r="B125" s="255"/>
      <c r="C125" s="254"/>
      <c r="D125" s="254"/>
      <c r="E125" s="253"/>
      <c r="F125" s="251"/>
      <c r="G125" s="251"/>
      <c r="H125" s="252"/>
      <c r="I125" s="251"/>
      <c r="J125" s="251"/>
      <c r="K125" s="251"/>
      <c r="L125" s="251"/>
      <c r="M125" s="251"/>
    </row>
    <row r="126" spans="1:13" s="249" customFormat="1" x14ac:dyDescent="0.3">
      <c r="A126" s="255"/>
      <c r="B126" s="255"/>
      <c r="C126" s="254"/>
      <c r="D126" s="254"/>
      <c r="E126" s="253"/>
      <c r="F126" s="251"/>
      <c r="G126" s="251"/>
      <c r="H126" s="252"/>
      <c r="I126" s="251"/>
      <c r="J126" s="251"/>
      <c r="K126" s="251"/>
      <c r="L126" s="251"/>
      <c r="M126" s="251"/>
    </row>
    <row r="127" spans="1:13" s="249" customFormat="1" x14ac:dyDescent="0.3">
      <c r="A127" s="255"/>
      <c r="B127" s="255"/>
      <c r="C127" s="254"/>
      <c r="D127" s="254"/>
      <c r="E127" s="253"/>
      <c r="F127" s="251"/>
      <c r="G127" s="251"/>
      <c r="H127" s="252"/>
      <c r="I127" s="251"/>
      <c r="J127" s="251"/>
      <c r="K127" s="251"/>
      <c r="L127" s="251"/>
      <c r="M127" s="251"/>
    </row>
    <row r="128" spans="1:13" s="249" customFormat="1" x14ac:dyDescent="0.3">
      <c r="A128" s="255"/>
      <c r="B128" s="255"/>
      <c r="C128" s="254"/>
      <c r="D128" s="254"/>
      <c r="E128" s="253"/>
      <c r="F128" s="251"/>
      <c r="G128" s="251"/>
      <c r="H128" s="252"/>
      <c r="I128" s="251"/>
      <c r="J128" s="251"/>
      <c r="K128" s="251"/>
      <c r="L128" s="251"/>
      <c r="M128" s="251"/>
    </row>
    <row r="129" spans="1:13" s="249" customFormat="1" x14ac:dyDescent="0.3">
      <c r="A129" s="255"/>
      <c r="B129" s="255"/>
      <c r="C129" s="254"/>
      <c r="D129" s="254"/>
      <c r="E129" s="253"/>
      <c r="F129" s="251"/>
      <c r="G129" s="251"/>
      <c r="H129" s="252"/>
      <c r="I129" s="251"/>
      <c r="J129" s="251"/>
      <c r="K129" s="251"/>
      <c r="L129" s="251"/>
      <c r="M129" s="251"/>
    </row>
    <row r="130" spans="1:13" s="249" customFormat="1" x14ac:dyDescent="0.3">
      <c r="A130" s="255"/>
      <c r="B130" s="255"/>
      <c r="C130" s="254"/>
      <c r="D130" s="254"/>
      <c r="E130" s="253"/>
      <c r="F130" s="251"/>
      <c r="G130" s="251"/>
      <c r="H130" s="252"/>
      <c r="I130" s="251"/>
      <c r="J130" s="251"/>
      <c r="K130" s="251"/>
      <c r="L130" s="251"/>
      <c r="M130" s="251"/>
    </row>
    <row r="131" spans="1:13" s="249" customFormat="1" x14ac:dyDescent="0.3">
      <c r="A131" s="255"/>
      <c r="B131" s="255"/>
      <c r="C131" s="254"/>
      <c r="D131" s="254"/>
      <c r="E131" s="253"/>
      <c r="F131" s="251"/>
      <c r="G131" s="251"/>
      <c r="H131" s="252"/>
      <c r="I131" s="251"/>
      <c r="J131" s="251"/>
      <c r="K131" s="251"/>
      <c r="L131" s="251"/>
      <c r="M131" s="251"/>
    </row>
    <row r="132" spans="1:13" s="249" customFormat="1" x14ac:dyDescent="0.3">
      <c r="A132" s="255"/>
      <c r="B132" s="255"/>
      <c r="C132" s="254"/>
      <c r="D132" s="254"/>
      <c r="E132" s="253"/>
      <c r="F132" s="251"/>
      <c r="G132" s="251"/>
      <c r="H132" s="252"/>
      <c r="I132" s="251"/>
      <c r="J132" s="251"/>
      <c r="K132" s="251"/>
      <c r="L132" s="251"/>
      <c r="M132" s="251"/>
    </row>
    <row r="133" spans="1:13" s="249" customFormat="1" x14ac:dyDescent="0.3">
      <c r="A133" s="255"/>
      <c r="B133" s="255"/>
      <c r="C133" s="254"/>
      <c r="D133" s="254"/>
      <c r="E133" s="253"/>
      <c r="F133" s="251"/>
      <c r="G133" s="251"/>
      <c r="H133" s="252"/>
      <c r="I133" s="251"/>
      <c r="J133" s="251"/>
      <c r="K133" s="251"/>
      <c r="L133" s="251"/>
      <c r="M133" s="251"/>
    </row>
    <row r="134" spans="1:13" s="249" customFormat="1" x14ac:dyDescent="0.3">
      <c r="A134" s="255"/>
      <c r="B134" s="255"/>
      <c r="C134" s="254"/>
      <c r="D134" s="254"/>
      <c r="E134" s="253"/>
      <c r="F134" s="251"/>
      <c r="G134" s="251"/>
      <c r="H134" s="252"/>
      <c r="I134" s="251"/>
      <c r="J134" s="251"/>
      <c r="K134" s="251"/>
      <c r="L134" s="251"/>
      <c r="M134" s="251"/>
    </row>
    <row r="135" spans="1:13" s="249" customFormat="1" x14ac:dyDescent="0.3">
      <c r="A135" s="255"/>
      <c r="B135" s="255"/>
      <c r="C135" s="254"/>
      <c r="D135" s="254"/>
      <c r="E135" s="253"/>
      <c r="F135" s="251"/>
      <c r="G135" s="251"/>
      <c r="H135" s="252"/>
      <c r="I135" s="251"/>
      <c r="J135" s="251"/>
      <c r="K135" s="251"/>
      <c r="L135" s="251"/>
      <c r="M135" s="251"/>
    </row>
    <row r="136" spans="1:13" s="249" customFormat="1" x14ac:dyDescent="0.3">
      <c r="A136" s="255"/>
      <c r="B136" s="255"/>
      <c r="C136" s="254"/>
      <c r="D136" s="254"/>
      <c r="E136" s="253"/>
      <c r="F136" s="251"/>
      <c r="G136" s="251"/>
      <c r="H136" s="252"/>
      <c r="I136" s="251"/>
      <c r="J136" s="251"/>
      <c r="K136" s="251"/>
      <c r="L136" s="251"/>
      <c r="M136" s="251"/>
    </row>
    <row r="137" spans="1:13" s="249" customFormat="1" x14ac:dyDescent="0.3">
      <c r="A137" s="255"/>
      <c r="B137" s="255"/>
      <c r="C137" s="254"/>
      <c r="D137" s="254"/>
      <c r="E137" s="253"/>
      <c r="F137" s="251"/>
      <c r="G137" s="251"/>
      <c r="H137" s="252"/>
      <c r="I137" s="251"/>
      <c r="J137" s="251"/>
      <c r="K137" s="251"/>
      <c r="L137" s="251"/>
      <c r="M137" s="251"/>
    </row>
    <row r="138" spans="1:13" s="249" customFormat="1" x14ac:dyDescent="0.3">
      <c r="A138" s="255"/>
      <c r="B138" s="255"/>
      <c r="C138" s="254"/>
      <c r="D138" s="254"/>
      <c r="E138" s="253"/>
      <c r="F138" s="251"/>
      <c r="G138" s="251"/>
      <c r="H138" s="252"/>
      <c r="I138" s="251"/>
      <c r="J138" s="251"/>
      <c r="K138" s="251"/>
      <c r="L138" s="251"/>
      <c r="M138" s="251"/>
    </row>
    <row r="139" spans="1:13" s="249" customFormat="1" x14ac:dyDescent="0.3">
      <c r="A139" s="255"/>
      <c r="B139" s="255"/>
      <c r="C139" s="254"/>
      <c r="D139" s="254"/>
      <c r="E139" s="253"/>
      <c r="F139" s="251"/>
      <c r="G139" s="251"/>
      <c r="H139" s="252"/>
      <c r="I139" s="251"/>
      <c r="J139" s="251"/>
      <c r="K139" s="251"/>
      <c r="L139" s="251"/>
      <c r="M139" s="251"/>
    </row>
    <row r="140" spans="1:13" s="249" customFormat="1" x14ac:dyDescent="0.3">
      <c r="A140" s="255"/>
      <c r="B140" s="255"/>
      <c r="C140" s="254"/>
      <c r="D140" s="254"/>
      <c r="E140" s="253"/>
      <c r="F140" s="251"/>
      <c r="G140" s="251"/>
      <c r="H140" s="252"/>
      <c r="I140" s="251"/>
      <c r="J140" s="251"/>
      <c r="K140" s="251"/>
      <c r="L140" s="251"/>
      <c r="M140" s="251"/>
    </row>
    <row r="141" spans="1:13" s="249" customFormat="1" x14ac:dyDescent="0.3">
      <c r="A141" s="255"/>
      <c r="B141" s="255"/>
      <c r="C141" s="254"/>
      <c r="D141" s="254"/>
      <c r="E141" s="253"/>
      <c r="F141" s="251"/>
      <c r="G141" s="251"/>
      <c r="H141" s="252"/>
      <c r="I141" s="251"/>
      <c r="J141" s="251"/>
      <c r="K141" s="251"/>
      <c r="L141" s="251"/>
      <c r="M141" s="251"/>
    </row>
    <row r="142" spans="1:13" s="249" customFormat="1" x14ac:dyDescent="0.3">
      <c r="A142" s="255"/>
      <c r="B142" s="255"/>
      <c r="C142" s="254"/>
      <c r="D142" s="254"/>
      <c r="E142" s="253"/>
      <c r="F142" s="251"/>
      <c r="G142" s="251"/>
      <c r="H142" s="252"/>
      <c r="I142" s="251"/>
      <c r="J142" s="251"/>
      <c r="K142" s="251"/>
      <c r="L142" s="251"/>
      <c r="M142" s="251"/>
    </row>
    <row r="143" spans="1:13" s="249" customFormat="1" x14ac:dyDescent="0.3">
      <c r="A143" s="255"/>
      <c r="B143" s="255"/>
      <c r="C143" s="254"/>
      <c r="D143" s="254"/>
      <c r="E143" s="253"/>
      <c r="F143" s="251"/>
      <c r="G143" s="251"/>
      <c r="H143" s="252"/>
      <c r="I143" s="251"/>
      <c r="J143" s="251"/>
      <c r="K143" s="251"/>
      <c r="L143" s="251"/>
      <c r="M143" s="251"/>
    </row>
    <row r="144" spans="1:13" s="249" customFormat="1" x14ac:dyDescent="0.3">
      <c r="A144" s="255"/>
      <c r="B144" s="255"/>
      <c r="C144" s="254"/>
      <c r="D144" s="254"/>
      <c r="E144" s="253"/>
      <c r="F144" s="251"/>
      <c r="G144" s="251"/>
      <c r="H144" s="252"/>
      <c r="I144" s="251"/>
      <c r="J144" s="251"/>
      <c r="K144" s="251"/>
      <c r="L144" s="251"/>
      <c r="M144" s="251"/>
    </row>
    <row r="145" spans="1:13" s="249" customFormat="1" x14ac:dyDescent="0.3">
      <c r="A145" s="255"/>
      <c r="B145" s="255"/>
      <c r="C145" s="254"/>
      <c r="D145" s="254"/>
      <c r="E145" s="253"/>
      <c r="F145" s="251"/>
      <c r="G145" s="251"/>
      <c r="H145" s="252"/>
      <c r="I145" s="251"/>
      <c r="J145" s="251"/>
      <c r="K145" s="251"/>
      <c r="L145" s="251"/>
      <c r="M145" s="251"/>
    </row>
    <row r="146" spans="1:13" s="249" customFormat="1" x14ac:dyDescent="0.3">
      <c r="A146" s="255"/>
      <c r="B146" s="255"/>
      <c r="C146" s="254"/>
      <c r="D146" s="254"/>
      <c r="E146" s="253"/>
      <c r="F146" s="251"/>
      <c r="G146" s="251"/>
      <c r="H146" s="252"/>
      <c r="I146" s="251"/>
      <c r="J146" s="251"/>
      <c r="K146" s="251"/>
      <c r="L146" s="251"/>
      <c r="M146" s="251"/>
    </row>
    <row r="147" spans="1:13" s="249" customFormat="1" x14ac:dyDescent="0.3">
      <c r="A147" s="255"/>
      <c r="B147" s="255"/>
      <c r="C147" s="254"/>
      <c r="D147" s="254"/>
      <c r="E147" s="253"/>
      <c r="F147" s="251"/>
      <c r="G147" s="251"/>
      <c r="H147" s="252"/>
      <c r="I147" s="251"/>
      <c r="J147" s="251"/>
      <c r="K147" s="251"/>
      <c r="L147" s="251"/>
      <c r="M147" s="251"/>
    </row>
    <row r="148" spans="1:13" s="249" customFormat="1" x14ac:dyDescent="0.3">
      <c r="A148" s="255"/>
      <c r="B148" s="255"/>
      <c r="C148" s="254"/>
      <c r="D148" s="254"/>
      <c r="E148" s="253"/>
      <c r="F148" s="251"/>
      <c r="G148" s="251"/>
      <c r="H148" s="252"/>
      <c r="I148" s="251"/>
      <c r="J148" s="251"/>
      <c r="K148" s="251"/>
      <c r="L148" s="251"/>
      <c r="M148" s="251"/>
    </row>
    <row r="149" spans="1:13" s="249" customFormat="1" x14ac:dyDescent="0.3">
      <c r="A149" s="255"/>
      <c r="B149" s="255"/>
      <c r="C149" s="254"/>
      <c r="D149" s="254"/>
      <c r="E149" s="253"/>
      <c r="F149" s="251"/>
      <c r="G149" s="251"/>
      <c r="H149" s="252"/>
      <c r="I149" s="251"/>
      <c r="J149" s="251"/>
      <c r="K149" s="251"/>
      <c r="L149" s="251"/>
      <c r="M149" s="251"/>
    </row>
    <row r="150" spans="1:13" s="249" customFormat="1" x14ac:dyDescent="0.3">
      <c r="A150" s="255"/>
      <c r="B150" s="255"/>
      <c r="C150" s="254"/>
      <c r="D150" s="254"/>
      <c r="E150" s="253"/>
      <c r="F150" s="251"/>
      <c r="G150" s="251"/>
      <c r="H150" s="252"/>
      <c r="I150" s="251"/>
      <c r="J150" s="251"/>
      <c r="K150" s="251"/>
      <c r="L150" s="251"/>
      <c r="M150" s="251"/>
    </row>
    <row r="151" spans="1:13" s="249" customFormat="1" x14ac:dyDescent="0.3">
      <c r="A151" s="255"/>
      <c r="B151" s="255"/>
      <c r="C151" s="254"/>
      <c r="D151" s="254"/>
      <c r="E151" s="253"/>
      <c r="F151" s="251"/>
      <c r="G151" s="251"/>
      <c r="H151" s="252"/>
      <c r="I151" s="251"/>
      <c r="J151" s="251"/>
      <c r="K151" s="251"/>
      <c r="L151" s="251"/>
      <c r="M151" s="251"/>
    </row>
    <row r="152" spans="1:13" s="249" customFormat="1" x14ac:dyDescent="0.3">
      <c r="A152" s="255"/>
      <c r="B152" s="255"/>
      <c r="C152" s="254"/>
      <c r="D152" s="254"/>
      <c r="E152" s="253"/>
      <c r="F152" s="251"/>
      <c r="G152" s="251"/>
      <c r="H152" s="252"/>
      <c r="I152" s="251"/>
      <c r="J152" s="251"/>
      <c r="K152" s="251"/>
      <c r="L152" s="251"/>
      <c r="M152" s="251"/>
    </row>
    <row r="153" spans="1:13" s="249" customFormat="1" x14ac:dyDescent="0.3">
      <c r="A153" s="255"/>
      <c r="B153" s="255"/>
      <c r="C153" s="254"/>
      <c r="D153" s="254"/>
      <c r="E153" s="253"/>
      <c r="F153" s="251"/>
      <c r="G153" s="251"/>
      <c r="H153" s="252"/>
      <c r="I153" s="251"/>
      <c r="J153" s="251"/>
      <c r="K153" s="251"/>
      <c r="L153" s="251"/>
      <c r="M153" s="251"/>
    </row>
    <row r="154" spans="1:13" s="249" customFormat="1" x14ac:dyDescent="0.3">
      <c r="A154" s="255"/>
      <c r="B154" s="255"/>
      <c r="C154" s="254"/>
      <c r="D154" s="254"/>
      <c r="E154" s="253"/>
      <c r="F154" s="251"/>
      <c r="G154" s="251"/>
      <c r="H154" s="252"/>
      <c r="I154" s="251"/>
      <c r="J154" s="251"/>
      <c r="K154" s="251"/>
      <c r="L154" s="251"/>
      <c r="M154" s="251"/>
    </row>
    <row r="155" spans="1:13" s="249" customFormat="1" x14ac:dyDescent="0.3">
      <c r="A155" s="255"/>
      <c r="B155" s="255"/>
      <c r="C155" s="254"/>
      <c r="D155" s="254"/>
      <c r="E155" s="253"/>
      <c r="F155" s="251"/>
      <c r="G155" s="251"/>
      <c r="H155" s="252"/>
      <c r="I155" s="251"/>
      <c r="J155" s="251"/>
      <c r="K155" s="251"/>
      <c r="L155" s="251"/>
      <c r="M155" s="251"/>
    </row>
    <row r="156" spans="1:13" s="249" customFormat="1" x14ac:dyDescent="0.3">
      <c r="A156" s="255"/>
      <c r="B156" s="255"/>
      <c r="C156" s="254"/>
      <c r="D156" s="254"/>
      <c r="E156" s="253"/>
      <c r="F156" s="251"/>
      <c r="G156" s="251"/>
      <c r="H156" s="252"/>
      <c r="I156" s="251"/>
      <c r="J156" s="251"/>
      <c r="K156" s="251"/>
      <c r="L156" s="251"/>
      <c r="M156" s="251"/>
    </row>
    <row r="157" spans="1:13" s="249" customFormat="1" x14ac:dyDescent="0.3">
      <c r="A157" s="255"/>
      <c r="B157" s="255"/>
      <c r="C157" s="254"/>
      <c r="D157" s="254"/>
      <c r="E157" s="253"/>
      <c r="F157" s="251"/>
      <c r="G157" s="251"/>
      <c r="H157" s="252"/>
      <c r="I157" s="251"/>
      <c r="J157" s="251"/>
      <c r="K157" s="251"/>
      <c r="L157" s="251"/>
      <c r="M157" s="251"/>
    </row>
    <row r="158" spans="1:13" s="249" customFormat="1" x14ac:dyDescent="0.3">
      <c r="A158" s="255"/>
      <c r="B158" s="255"/>
      <c r="C158" s="254"/>
      <c r="D158" s="254"/>
      <c r="E158" s="253"/>
      <c r="F158" s="251"/>
      <c r="G158" s="251"/>
      <c r="H158" s="252"/>
      <c r="I158" s="251"/>
      <c r="J158" s="251"/>
      <c r="K158" s="251"/>
      <c r="L158" s="251"/>
      <c r="M158" s="251"/>
    </row>
    <row r="159" spans="1:13" s="249" customFormat="1" x14ac:dyDescent="0.3">
      <c r="A159" s="255"/>
      <c r="B159" s="255"/>
      <c r="C159" s="254"/>
      <c r="D159" s="254"/>
      <c r="E159" s="253"/>
      <c r="F159" s="251"/>
      <c r="G159" s="251"/>
      <c r="H159" s="252"/>
      <c r="I159" s="251"/>
      <c r="J159" s="251"/>
      <c r="K159" s="251"/>
      <c r="L159" s="251"/>
      <c r="M159" s="251"/>
    </row>
    <row r="160" spans="1:13" s="249" customFormat="1" x14ac:dyDescent="0.3">
      <c r="A160" s="255"/>
      <c r="B160" s="255"/>
      <c r="C160" s="254"/>
      <c r="D160" s="254"/>
      <c r="E160" s="253"/>
      <c r="F160" s="251"/>
      <c r="G160" s="251"/>
      <c r="H160" s="252"/>
      <c r="I160" s="251"/>
      <c r="J160" s="251"/>
      <c r="K160" s="251"/>
      <c r="L160" s="251"/>
      <c r="M160" s="251"/>
    </row>
    <row r="161" spans="1:13" s="249" customFormat="1" x14ac:dyDescent="0.3">
      <c r="A161" s="255"/>
      <c r="B161" s="255"/>
      <c r="C161" s="254"/>
      <c r="D161" s="254"/>
      <c r="E161" s="253"/>
      <c r="F161" s="251"/>
      <c r="G161" s="251"/>
      <c r="H161" s="252"/>
      <c r="I161" s="251"/>
      <c r="J161" s="251"/>
      <c r="K161" s="251"/>
      <c r="L161" s="251"/>
      <c r="M161" s="251"/>
    </row>
    <row r="162" spans="1:13" s="249" customFormat="1" x14ac:dyDescent="0.3">
      <c r="A162" s="255"/>
      <c r="B162" s="255"/>
      <c r="C162" s="254"/>
      <c r="D162" s="254"/>
      <c r="E162" s="253"/>
      <c r="F162" s="251"/>
      <c r="G162" s="251"/>
      <c r="H162" s="252"/>
      <c r="I162" s="251"/>
      <c r="J162" s="251"/>
      <c r="K162" s="251"/>
      <c r="L162" s="251"/>
      <c r="M162" s="251"/>
    </row>
    <row r="163" spans="1:13" s="249" customFormat="1" x14ac:dyDescent="0.3">
      <c r="A163" s="255"/>
      <c r="B163" s="255"/>
      <c r="C163" s="254"/>
      <c r="D163" s="254"/>
      <c r="E163" s="253"/>
      <c r="F163" s="251"/>
      <c r="G163" s="251"/>
      <c r="H163" s="252"/>
      <c r="I163" s="251"/>
      <c r="J163" s="251"/>
      <c r="K163" s="251"/>
      <c r="L163" s="251"/>
      <c r="M163" s="251"/>
    </row>
    <row r="164" spans="1:13" s="249" customFormat="1" x14ac:dyDescent="0.3">
      <c r="A164" s="255"/>
      <c r="B164" s="255"/>
      <c r="C164" s="254"/>
      <c r="D164" s="254"/>
      <c r="E164" s="253"/>
      <c r="F164" s="251"/>
      <c r="G164" s="251"/>
      <c r="H164" s="252"/>
      <c r="I164" s="251"/>
      <c r="J164" s="251"/>
      <c r="K164" s="251"/>
      <c r="L164" s="251"/>
      <c r="M164" s="251"/>
    </row>
    <row r="165" spans="1:13" s="249" customFormat="1" x14ac:dyDescent="0.3">
      <c r="A165" s="255"/>
      <c r="B165" s="255"/>
      <c r="C165" s="254"/>
      <c r="D165" s="254"/>
      <c r="E165" s="253"/>
      <c r="F165" s="251"/>
      <c r="G165" s="251"/>
      <c r="H165" s="252"/>
      <c r="I165" s="251"/>
      <c r="J165" s="251"/>
      <c r="K165" s="251"/>
      <c r="L165" s="251"/>
      <c r="M165" s="251"/>
    </row>
    <row r="166" spans="1:13" s="249" customFormat="1" x14ac:dyDescent="0.3">
      <c r="A166" s="255"/>
      <c r="B166" s="255"/>
      <c r="C166" s="254"/>
      <c r="D166" s="254"/>
      <c r="E166" s="253"/>
      <c r="F166" s="251"/>
      <c r="G166" s="251"/>
      <c r="H166" s="252"/>
      <c r="I166" s="251"/>
      <c r="J166" s="251"/>
      <c r="K166" s="251"/>
      <c r="L166" s="251"/>
      <c r="M166" s="251"/>
    </row>
    <row r="167" spans="1:13" s="249" customFormat="1" x14ac:dyDescent="0.3">
      <c r="A167" s="255"/>
      <c r="B167" s="255"/>
      <c r="C167" s="254"/>
      <c r="D167" s="254"/>
      <c r="E167" s="253"/>
      <c r="F167" s="251"/>
      <c r="G167" s="251"/>
      <c r="H167" s="252"/>
      <c r="I167" s="251"/>
      <c r="J167" s="251"/>
      <c r="K167" s="251"/>
      <c r="L167" s="251"/>
      <c r="M167" s="251"/>
    </row>
    <row r="168" spans="1:13" s="249" customFormat="1" x14ac:dyDescent="0.3">
      <c r="A168" s="255"/>
      <c r="B168" s="255"/>
      <c r="C168" s="254"/>
      <c r="D168" s="254"/>
      <c r="E168" s="253"/>
      <c r="F168" s="251"/>
      <c r="G168" s="251"/>
      <c r="H168" s="252"/>
      <c r="I168" s="251"/>
      <c r="J168" s="251"/>
      <c r="K168" s="251"/>
      <c r="L168" s="251"/>
      <c r="M168" s="251"/>
    </row>
    <row r="169" spans="1:13" s="249" customFormat="1" x14ac:dyDescent="0.3">
      <c r="A169" s="255"/>
      <c r="B169" s="255"/>
      <c r="C169" s="254"/>
      <c r="D169" s="254"/>
      <c r="E169" s="253"/>
      <c r="F169" s="251"/>
      <c r="G169" s="251"/>
      <c r="H169" s="252"/>
      <c r="I169" s="251"/>
      <c r="J169" s="251"/>
      <c r="K169" s="251"/>
      <c r="L169" s="251"/>
      <c r="M169" s="251"/>
    </row>
    <row r="170" spans="1:13" s="249" customFormat="1" x14ac:dyDescent="0.3">
      <c r="A170" s="255"/>
      <c r="B170" s="255"/>
      <c r="C170" s="254"/>
      <c r="D170" s="254"/>
      <c r="E170" s="253"/>
      <c r="F170" s="251"/>
      <c r="G170" s="251"/>
      <c r="H170" s="252"/>
      <c r="I170" s="251"/>
      <c r="J170" s="251"/>
      <c r="K170" s="251"/>
      <c r="L170" s="251"/>
      <c r="M170" s="251"/>
    </row>
    <row r="171" spans="1:13" s="249" customFormat="1" x14ac:dyDescent="0.3">
      <c r="A171" s="255"/>
      <c r="B171" s="255"/>
      <c r="C171" s="254"/>
      <c r="D171" s="254"/>
      <c r="E171" s="253"/>
      <c r="F171" s="251"/>
      <c r="G171" s="251"/>
      <c r="H171" s="252"/>
      <c r="I171" s="251"/>
      <c r="J171" s="251"/>
      <c r="K171" s="251"/>
      <c r="L171" s="251"/>
      <c r="M171" s="251"/>
    </row>
    <row r="172" spans="1:13" s="249" customFormat="1" x14ac:dyDescent="0.3">
      <c r="A172" s="255"/>
      <c r="B172" s="255"/>
      <c r="C172" s="254"/>
      <c r="D172" s="254"/>
      <c r="E172" s="253"/>
      <c r="F172" s="251"/>
      <c r="G172" s="251"/>
      <c r="H172" s="252"/>
      <c r="I172" s="251"/>
      <c r="J172" s="251"/>
      <c r="K172" s="251"/>
      <c r="L172" s="251"/>
      <c r="M172" s="251"/>
    </row>
    <row r="173" spans="1:13" s="249" customFormat="1" x14ac:dyDescent="0.3">
      <c r="A173" s="255"/>
      <c r="B173" s="255"/>
      <c r="C173" s="254"/>
      <c r="D173" s="254"/>
      <c r="E173" s="253"/>
      <c r="F173" s="251"/>
      <c r="G173" s="251"/>
      <c r="H173" s="252"/>
      <c r="I173" s="251"/>
      <c r="J173" s="251"/>
      <c r="K173" s="251"/>
      <c r="L173" s="251"/>
      <c r="M173" s="251"/>
    </row>
    <row r="174" spans="1:13" s="249" customFormat="1" x14ac:dyDescent="0.3">
      <c r="A174" s="255"/>
      <c r="B174" s="255"/>
      <c r="C174" s="254"/>
      <c r="D174" s="254"/>
      <c r="E174" s="253"/>
      <c r="F174" s="251"/>
      <c r="G174" s="251"/>
      <c r="H174" s="252"/>
      <c r="I174" s="251"/>
      <c r="J174" s="251"/>
      <c r="K174" s="251"/>
      <c r="L174" s="251"/>
      <c r="M174" s="251"/>
    </row>
    <row r="175" spans="1:13" s="249" customFormat="1" x14ac:dyDescent="0.3">
      <c r="A175" s="255"/>
      <c r="B175" s="255"/>
      <c r="C175" s="254"/>
      <c r="D175" s="254"/>
      <c r="E175" s="253"/>
      <c r="F175" s="251"/>
      <c r="G175" s="251"/>
      <c r="H175" s="252"/>
      <c r="I175" s="251"/>
      <c r="J175" s="251"/>
      <c r="K175" s="251"/>
      <c r="L175" s="251"/>
      <c r="M175" s="251"/>
    </row>
    <row r="176" spans="1:13" s="249" customFormat="1" x14ac:dyDescent="0.3">
      <c r="A176" s="255"/>
      <c r="B176" s="255"/>
      <c r="C176" s="254"/>
      <c r="D176" s="254"/>
      <c r="E176" s="253"/>
      <c r="F176" s="251"/>
      <c r="G176" s="251"/>
      <c r="H176" s="252"/>
      <c r="I176" s="251"/>
      <c r="J176" s="251"/>
      <c r="K176" s="251"/>
      <c r="L176" s="251"/>
      <c r="M176" s="251"/>
    </row>
    <row r="177" spans="1:13" s="249" customFormat="1" x14ac:dyDescent="0.3">
      <c r="A177" s="255"/>
      <c r="B177" s="255"/>
      <c r="C177" s="254"/>
      <c r="D177" s="254"/>
      <c r="E177" s="253"/>
      <c r="F177" s="251"/>
      <c r="G177" s="251"/>
      <c r="H177" s="252"/>
      <c r="I177" s="251"/>
      <c r="J177" s="251"/>
      <c r="K177" s="251"/>
      <c r="L177" s="251"/>
      <c r="M177" s="251"/>
    </row>
    <row r="178" spans="1:13" s="249" customFormat="1" x14ac:dyDescent="0.3">
      <c r="A178" s="255"/>
      <c r="B178" s="255"/>
      <c r="C178" s="254"/>
      <c r="D178" s="254"/>
      <c r="E178" s="253"/>
      <c r="F178" s="251"/>
      <c r="G178" s="251"/>
      <c r="H178" s="252"/>
      <c r="I178" s="251"/>
      <c r="J178" s="251"/>
      <c r="K178" s="251"/>
      <c r="L178" s="251"/>
      <c r="M178" s="251"/>
    </row>
    <row r="179" spans="1:13" s="249" customFormat="1" x14ac:dyDescent="0.3">
      <c r="A179" s="255"/>
      <c r="B179" s="255"/>
      <c r="C179" s="254"/>
      <c r="D179" s="254"/>
      <c r="E179" s="253"/>
      <c r="F179" s="251"/>
      <c r="G179" s="251"/>
      <c r="H179" s="252"/>
      <c r="I179" s="251"/>
      <c r="J179" s="251"/>
      <c r="K179" s="251"/>
      <c r="L179" s="251"/>
      <c r="M179" s="251"/>
    </row>
    <row r="180" spans="1:13" s="249" customFormat="1" x14ac:dyDescent="0.3">
      <c r="A180" s="255"/>
      <c r="B180" s="255"/>
      <c r="C180" s="254"/>
      <c r="D180" s="254"/>
      <c r="E180" s="253"/>
      <c r="F180" s="251"/>
      <c r="G180" s="251"/>
      <c r="H180" s="252"/>
      <c r="I180" s="251"/>
      <c r="J180" s="251"/>
      <c r="K180" s="251"/>
      <c r="L180" s="251"/>
      <c r="M180" s="251"/>
    </row>
    <row r="181" spans="1:13" s="249" customFormat="1" x14ac:dyDescent="0.3">
      <c r="A181" s="255"/>
      <c r="B181" s="255"/>
      <c r="C181" s="254"/>
      <c r="D181" s="254"/>
      <c r="E181" s="253"/>
      <c r="F181" s="251"/>
      <c r="G181" s="251"/>
      <c r="H181" s="252"/>
      <c r="I181" s="251"/>
      <c r="J181" s="251"/>
      <c r="K181" s="251"/>
      <c r="L181" s="251"/>
      <c r="M181" s="251"/>
    </row>
    <row r="182" spans="1:13" s="249" customFormat="1" x14ac:dyDescent="0.3">
      <c r="A182" s="255"/>
      <c r="B182" s="255"/>
      <c r="C182" s="254"/>
      <c r="D182" s="254"/>
      <c r="E182" s="253"/>
      <c r="F182" s="251"/>
      <c r="G182" s="251"/>
      <c r="H182" s="252"/>
      <c r="I182" s="251"/>
      <c r="J182" s="251"/>
      <c r="K182" s="251"/>
      <c r="L182" s="251"/>
      <c r="M182" s="251"/>
    </row>
    <row r="183" spans="1:13" s="249" customFormat="1" x14ac:dyDescent="0.3">
      <c r="A183" s="255"/>
      <c r="B183" s="255"/>
      <c r="C183" s="254"/>
      <c r="D183" s="254"/>
      <c r="E183" s="253"/>
      <c r="F183" s="251"/>
      <c r="G183" s="251"/>
      <c r="H183" s="252"/>
      <c r="I183" s="251"/>
      <c r="J183" s="251"/>
      <c r="K183" s="251"/>
      <c r="L183" s="251"/>
      <c r="M183" s="251"/>
    </row>
    <row r="184" spans="1:13" s="249" customFormat="1" x14ac:dyDescent="0.3">
      <c r="A184" s="255"/>
      <c r="B184" s="255"/>
      <c r="C184" s="254"/>
      <c r="D184" s="254"/>
      <c r="E184" s="253"/>
      <c r="F184" s="251"/>
      <c r="G184" s="251"/>
      <c r="H184" s="252"/>
      <c r="I184" s="251"/>
      <c r="J184" s="251"/>
      <c r="K184" s="251"/>
      <c r="L184" s="251"/>
      <c r="M184" s="251"/>
    </row>
    <row r="185" spans="1:13" s="249" customFormat="1" x14ac:dyDescent="0.3">
      <c r="A185" s="255"/>
      <c r="B185" s="255"/>
      <c r="C185" s="254"/>
      <c r="D185" s="254"/>
      <c r="E185" s="253"/>
      <c r="F185" s="251"/>
      <c r="G185" s="251"/>
      <c r="H185" s="252"/>
      <c r="I185" s="251"/>
      <c r="J185" s="251"/>
      <c r="K185" s="251"/>
      <c r="L185" s="251"/>
      <c r="M185" s="251"/>
    </row>
    <row r="186" spans="1:13" s="249" customFormat="1" x14ac:dyDescent="0.3">
      <c r="A186" s="255"/>
      <c r="B186" s="255"/>
      <c r="C186" s="254"/>
      <c r="D186" s="254"/>
      <c r="E186" s="253"/>
      <c r="F186" s="251"/>
      <c r="G186" s="251"/>
      <c r="H186" s="252"/>
      <c r="I186" s="251"/>
      <c r="J186" s="251"/>
      <c r="K186" s="251"/>
      <c r="L186" s="251"/>
      <c r="M186" s="251"/>
    </row>
    <row r="187" spans="1:13" s="249" customFormat="1" x14ac:dyDescent="0.3">
      <c r="A187" s="255"/>
      <c r="B187" s="255"/>
      <c r="C187" s="254"/>
      <c r="D187" s="254"/>
      <c r="E187" s="253"/>
      <c r="F187" s="251"/>
      <c r="G187" s="251"/>
      <c r="H187" s="252"/>
      <c r="I187" s="251"/>
      <c r="J187" s="251"/>
      <c r="K187" s="251"/>
      <c r="L187" s="251"/>
      <c r="M187" s="251"/>
    </row>
    <row r="188" spans="1:13" s="249" customFormat="1" x14ac:dyDescent="0.3">
      <c r="A188" s="255"/>
      <c r="B188" s="255"/>
      <c r="C188" s="254"/>
      <c r="D188" s="254"/>
      <c r="E188" s="253"/>
      <c r="F188" s="251"/>
      <c r="G188" s="251"/>
      <c r="H188" s="252"/>
      <c r="I188" s="251"/>
      <c r="J188" s="251"/>
      <c r="K188" s="251"/>
      <c r="L188" s="251"/>
      <c r="M188" s="251"/>
    </row>
    <row r="189" spans="1:13" s="249" customFormat="1" x14ac:dyDescent="0.3">
      <c r="A189" s="255"/>
      <c r="B189" s="255"/>
      <c r="C189" s="254"/>
      <c r="D189" s="254"/>
      <c r="E189" s="253"/>
      <c r="F189" s="251"/>
      <c r="G189" s="251"/>
      <c r="H189" s="252"/>
      <c r="I189" s="251"/>
      <c r="J189" s="251"/>
      <c r="K189" s="251"/>
      <c r="L189" s="251"/>
      <c r="M189" s="251"/>
    </row>
    <row r="190" spans="1:13" s="249" customFormat="1" x14ac:dyDescent="0.3">
      <c r="A190" s="255"/>
      <c r="B190" s="255"/>
      <c r="C190" s="254"/>
      <c r="D190" s="254"/>
      <c r="E190" s="253"/>
      <c r="F190" s="251"/>
      <c r="G190" s="251"/>
      <c r="H190" s="252"/>
      <c r="I190" s="251"/>
      <c r="J190" s="251"/>
      <c r="K190" s="251"/>
      <c r="L190" s="251"/>
      <c r="M190" s="251"/>
    </row>
    <row r="191" spans="1:13" s="249" customFormat="1" x14ac:dyDescent="0.3">
      <c r="A191" s="255"/>
      <c r="B191" s="255"/>
      <c r="C191" s="254"/>
      <c r="D191" s="254"/>
      <c r="E191" s="253"/>
      <c r="F191" s="251"/>
      <c r="G191" s="251"/>
      <c r="H191" s="252"/>
      <c r="I191" s="251"/>
      <c r="J191" s="251"/>
      <c r="K191" s="251"/>
      <c r="L191" s="251"/>
      <c r="M191" s="251"/>
    </row>
    <row r="192" spans="1:13" s="249" customFormat="1" x14ac:dyDescent="0.3">
      <c r="A192" s="255"/>
      <c r="B192" s="255"/>
      <c r="C192" s="254"/>
      <c r="D192" s="254"/>
      <c r="E192" s="253"/>
      <c r="F192" s="251"/>
      <c r="G192" s="251"/>
      <c r="H192" s="252"/>
      <c r="I192" s="251"/>
      <c r="J192" s="251"/>
      <c r="K192" s="251"/>
      <c r="L192" s="251"/>
      <c r="M192" s="251"/>
    </row>
    <row r="193" spans="1:13" s="249" customFormat="1" x14ac:dyDescent="0.3">
      <c r="A193" s="255"/>
      <c r="B193" s="255"/>
      <c r="C193" s="254"/>
      <c r="D193" s="254"/>
      <c r="E193" s="253"/>
      <c r="F193" s="251"/>
      <c r="G193" s="251"/>
      <c r="H193" s="252"/>
      <c r="I193" s="251"/>
      <c r="J193" s="251"/>
      <c r="K193" s="251"/>
      <c r="L193" s="251"/>
      <c r="M193" s="251"/>
    </row>
    <row r="194" spans="1:13" s="249" customFormat="1" x14ac:dyDescent="0.3">
      <c r="A194" s="255"/>
      <c r="B194" s="255"/>
      <c r="C194" s="254"/>
      <c r="D194" s="254"/>
      <c r="E194" s="253"/>
      <c r="F194" s="251"/>
      <c r="G194" s="251"/>
      <c r="H194" s="252"/>
      <c r="I194" s="251"/>
      <c r="J194" s="251"/>
      <c r="K194" s="251"/>
      <c r="L194" s="251"/>
      <c r="M194" s="251"/>
    </row>
    <row r="195" spans="1:13" s="249" customFormat="1" x14ac:dyDescent="0.3">
      <c r="A195" s="255"/>
      <c r="B195" s="255"/>
      <c r="C195" s="254"/>
      <c r="D195" s="254"/>
      <c r="E195" s="253"/>
      <c r="F195" s="251"/>
      <c r="G195" s="251"/>
      <c r="H195" s="252"/>
      <c r="I195" s="251"/>
      <c r="J195" s="251"/>
      <c r="K195" s="251"/>
      <c r="L195" s="251"/>
      <c r="M195" s="251"/>
    </row>
    <row r="196" spans="1:13" s="249" customFormat="1" x14ac:dyDescent="0.3">
      <c r="A196" s="255"/>
      <c r="B196" s="255"/>
      <c r="C196" s="254"/>
      <c r="D196" s="254"/>
      <c r="E196" s="253"/>
      <c r="F196" s="251"/>
      <c r="G196" s="251"/>
      <c r="H196" s="252"/>
      <c r="I196" s="251"/>
      <c r="J196" s="251"/>
      <c r="K196" s="251"/>
      <c r="L196" s="251"/>
      <c r="M196" s="251"/>
    </row>
    <row r="197" spans="1:13" s="249" customFormat="1" x14ac:dyDescent="0.3">
      <c r="A197" s="255"/>
      <c r="B197" s="255"/>
      <c r="C197" s="254"/>
      <c r="D197" s="254"/>
      <c r="E197" s="253"/>
      <c r="F197" s="251"/>
      <c r="G197" s="251"/>
      <c r="H197" s="252"/>
      <c r="I197" s="251"/>
      <c r="J197" s="251"/>
      <c r="K197" s="251"/>
      <c r="L197" s="251"/>
      <c r="M197" s="251"/>
    </row>
    <row r="198" spans="1:13" s="249" customFormat="1" x14ac:dyDescent="0.3">
      <c r="A198" s="255"/>
      <c r="B198" s="255"/>
      <c r="C198" s="254"/>
      <c r="D198" s="254"/>
      <c r="E198" s="253"/>
      <c r="F198" s="251"/>
      <c r="G198" s="251"/>
      <c r="H198" s="252"/>
      <c r="I198" s="251"/>
      <c r="J198" s="251"/>
      <c r="K198" s="251"/>
      <c r="L198" s="251"/>
      <c r="M198" s="251"/>
    </row>
    <row r="199" spans="1:13" s="249" customFormat="1" x14ac:dyDescent="0.3">
      <c r="A199" s="255"/>
      <c r="B199" s="255"/>
      <c r="C199" s="254"/>
      <c r="D199" s="254"/>
      <c r="E199" s="253"/>
      <c r="F199" s="251"/>
      <c r="G199" s="251"/>
      <c r="H199" s="252"/>
      <c r="I199" s="251"/>
      <c r="J199" s="251"/>
      <c r="K199" s="251"/>
      <c r="L199" s="251"/>
      <c r="M199" s="251"/>
    </row>
    <row r="200" spans="1:13" s="249" customFormat="1" x14ac:dyDescent="0.3">
      <c r="A200" s="255"/>
      <c r="B200" s="255"/>
      <c r="C200" s="254"/>
      <c r="D200" s="254"/>
      <c r="E200" s="253"/>
      <c r="F200" s="251"/>
      <c r="G200" s="251"/>
      <c r="H200" s="252"/>
      <c r="I200" s="251"/>
      <c r="J200" s="251"/>
      <c r="K200" s="251"/>
      <c r="L200" s="251"/>
      <c r="M200" s="251"/>
    </row>
    <row r="201" spans="1:13" s="249" customFormat="1" x14ac:dyDescent="0.3">
      <c r="A201" s="255"/>
      <c r="B201" s="255"/>
      <c r="C201" s="254"/>
      <c r="D201" s="254"/>
      <c r="E201" s="253"/>
      <c r="F201" s="251"/>
      <c r="G201" s="251"/>
      <c r="H201" s="252"/>
      <c r="I201" s="251"/>
      <c r="J201" s="251"/>
      <c r="K201" s="251"/>
      <c r="L201" s="251"/>
      <c r="M201" s="251"/>
    </row>
    <row r="202" spans="1:13" s="249" customFormat="1" x14ac:dyDescent="0.3">
      <c r="A202" s="255"/>
      <c r="B202" s="255"/>
      <c r="C202" s="254"/>
      <c r="D202" s="254"/>
      <c r="E202" s="253"/>
      <c r="F202" s="251"/>
      <c r="G202" s="251"/>
      <c r="H202" s="252"/>
      <c r="I202" s="251"/>
      <c r="J202" s="251"/>
      <c r="K202" s="251"/>
      <c r="L202" s="251"/>
      <c r="M202" s="251"/>
    </row>
    <row r="203" spans="1:13" s="249" customFormat="1" x14ac:dyDescent="0.3">
      <c r="A203" s="255"/>
      <c r="B203" s="255"/>
      <c r="C203" s="254"/>
      <c r="D203" s="254"/>
      <c r="E203" s="253"/>
      <c r="F203" s="251"/>
      <c r="G203" s="251"/>
      <c r="H203" s="252"/>
      <c r="I203" s="251"/>
      <c r="J203" s="251"/>
      <c r="K203" s="251"/>
      <c r="L203" s="251"/>
      <c r="M203" s="251"/>
    </row>
    <row r="204" spans="1:13" s="249" customFormat="1" x14ac:dyDescent="0.3">
      <c r="A204" s="255"/>
      <c r="B204" s="255"/>
      <c r="C204" s="254"/>
      <c r="D204" s="254"/>
      <c r="E204" s="253"/>
      <c r="F204" s="251"/>
      <c r="G204" s="251"/>
      <c r="H204" s="252"/>
      <c r="I204" s="251"/>
      <c r="J204" s="251"/>
      <c r="K204" s="251"/>
      <c r="L204" s="251"/>
      <c r="M204" s="251"/>
    </row>
    <row r="205" spans="1:13" s="249" customFormat="1" x14ac:dyDescent="0.3">
      <c r="A205" s="255"/>
      <c r="B205" s="255"/>
      <c r="C205" s="254"/>
      <c r="D205" s="254"/>
      <c r="E205" s="253"/>
      <c r="F205" s="251"/>
      <c r="G205" s="251"/>
      <c r="H205" s="252"/>
      <c r="I205" s="251"/>
      <c r="J205" s="251"/>
      <c r="K205" s="251"/>
      <c r="L205" s="251"/>
      <c r="M205" s="251"/>
    </row>
    <row r="206" spans="1:13" s="249" customFormat="1" x14ac:dyDescent="0.3">
      <c r="A206" s="255"/>
      <c r="B206" s="255"/>
      <c r="C206" s="254"/>
      <c r="D206" s="254"/>
      <c r="E206" s="253"/>
      <c r="F206" s="251"/>
      <c r="G206" s="251"/>
      <c r="H206" s="252"/>
      <c r="I206" s="251"/>
      <c r="J206" s="251"/>
      <c r="K206" s="251"/>
      <c r="L206" s="251"/>
      <c r="M206" s="251"/>
    </row>
    <row r="207" spans="1:13" s="249" customFormat="1" x14ac:dyDescent="0.3">
      <c r="A207" s="255"/>
      <c r="B207" s="255"/>
      <c r="C207" s="254"/>
      <c r="D207" s="254"/>
      <c r="E207" s="253"/>
      <c r="F207" s="251"/>
      <c r="G207" s="251"/>
      <c r="H207" s="252"/>
      <c r="I207" s="251"/>
      <c r="J207" s="251"/>
      <c r="K207" s="251"/>
      <c r="L207" s="251"/>
      <c r="M207" s="251"/>
    </row>
    <row r="208" spans="1:13" s="249" customFormat="1" x14ac:dyDescent="0.3">
      <c r="A208" s="255"/>
      <c r="B208" s="255"/>
      <c r="C208" s="254"/>
      <c r="D208" s="254"/>
      <c r="E208" s="253"/>
      <c r="F208" s="251"/>
      <c r="G208" s="251"/>
      <c r="H208" s="252"/>
      <c r="I208" s="251"/>
      <c r="J208" s="251"/>
      <c r="K208" s="251"/>
      <c r="L208" s="251"/>
      <c r="M208" s="251"/>
    </row>
    <row r="209" spans="1:13" s="249" customFormat="1" x14ac:dyDescent="0.3">
      <c r="A209" s="255"/>
      <c r="B209" s="255"/>
      <c r="C209" s="254"/>
      <c r="D209" s="254"/>
      <c r="E209" s="253"/>
      <c r="F209" s="251"/>
      <c r="G209" s="251"/>
      <c r="H209" s="252"/>
      <c r="I209" s="251"/>
      <c r="J209" s="251"/>
      <c r="K209" s="251"/>
      <c r="L209" s="251"/>
      <c r="M209" s="251"/>
    </row>
    <row r="210" spans="1:13" s="249" customFormat="1" x14ac:dyDescent="0.3">
      <c r="A210" s="255"/>
      <c r="B210" s="255"/>
      <c r="C210" s="254"/>
      <c r="D210" s="254"/>
      <c r="E210" s="253"/>
      <c r="F210" s="251"/>
      <c r="G210" s="251"/>
      <c r="H210" s="252"/>
      <c r="I210" s="251"/>
      <c r="J210" s="251"/>
      <c r="K210" s="251"/>
      <c r="L210" s="251"/>
      <c r="M210" s="251"/>
    </row>
    <row r="211" spans="1:13" s="249" customFormat="1" x14ac:dyDescent="0.3">
      <c r="A211" s="255"/>
      <c r="B211" s="255"/>
      <c r="C211" s="254"/>
      <c r="D211" s="254"/>
      <c r="E211" s="253"/>
      <c r="F211" s="251"/>
      <c r="G211" s="251"/>
      <c r="H211" s="252"/>
      <c r="I211" s="251"/>
      <c r="J211" s="251"/>
      <c r="K211" s="251"/>
      <c r="L211" s="251"/>
      <c r="M211" s="251"/>
    </row>
    <row r="212" spans="1:13" s="249" customFormat="1" x14ac:dyDescent="0.3">
      <c r="A212" s="255"/>
      <c r="B212" s="255"/>
      <c r="C212" s="254"/>
      <c r="D212" s="254"/>
      <c r="E212" s="253"/>
      <c r="F212" s="251"/>
      <c r="G212" s="251"/>
      <c r="H212" s="252"/>
      <c r="I212" s="251"/>
      <c r="J212" s="251"/>
      <c r="K212" s="251"/>
      <c r="L212" s="251"/>
      <c r="M212" s="251"/>
    </row>
    <row r="213" spans="1:13" s="249" customFormat="1" x14ac:dyDescent="0.3">
      <c r="A213" s="255"/>
      <c r="B213" s="255"/>
      <c r="C213" s="254"/>
      <c r="D213" s="254"/>
      <c r="E213" s="253"/>
      <c r="F213" s="251"/>
      <c r="G213" s="251"/>
      <c r="H213" s="252"/>
      <c r="I213" s="251"/>
      <c r="J213" s="251"/>
      <c r="K213" s="251"/>
      <c r="L213" s="251"/>
      <c r="M213" s="251"/>
    </row>
    <row r="214" spans="1:13" s="249" customFormat="1" x14ac:dyDescent="0.3">
      <c r="A214" s="255"/>
      <c r="B214" s="255"/>
      <c r="C214" s="254"/>
      <c r="D214" s="254"/>
      <c r="E214" s="253"/>
      <c r="F214" s="251"/>
      <c r="G214" s="251"/>
      <c r="H214" s="252"/>
      <c r="I214" s="251"/>
      <c r="J214" s="251"/>
      <c r="K214" s="251"/>
      <c r="L214" s="251"/>
      <c r="M214" s="251"/>
    </row>
    <row r="215" spans="1:13" s="249" customFormat="1" x14ac:dyDescent="0.3">
      <c r="A215" s="255"/>
      <c r="B215" s="255"/>
      <c r="C215" s="254"/>
      <c r="D215" s="254"/>
      <c r="E215" s="253"/>
      <c r="F215" s="251"/>
      <c r="G215" s="251"/>
      <c r="H215" s="252"/>
      <c r="I215" s="251"/>
      <c r="J215" s="251"/>
      <c r="K215" s="251"/>
      <c r="L215" s="251"/>
      <c r="M215" s="251"/>
    </row>
    <row r="216" spans="1:13" s="249" customFormat="1" x14ac:dyDescent="0.3">
      <c r="A216" s="255"/>
      <c r="B216" s="255"/>
      <c r="C216" s="254"/>
      <c r="D216" s="254"/>
      <c r="E216" s="253"/>
      <c r="F216" s="251"/>
      <c r="G216" s="251"/>
      <c r="H216" s="252"/>
      <c r="I216" s="251"/>
      <c r="J216" s="251"/>
      <c r="K216" s="251"/>
      <c r="L216" s="251"/>
      <c r="M216" s="251"/>
    </row>
    <row r="217" spans="1:13" s="249" customFormat="1" x14ac:dyDescent="0.3">
      <c r="A217" s="255"/>
      <c r="B217" s="255"/>
      <c r="C217" s="254"/>
      <c r="D217" s="254"/>
      <c r="E217" s="253"/>
      <c r="F217" s="251"/>
      <c r="G217" s="251"/>
      <c r="H217" s="252"/>
      <c r="I217" s="251"/>
      <c r="J217" s="251"/>
      <c r="K217" s="251"/>
      <c r="L217" s="251"/>
      <c r="M217" s="251"/>
    </row>
    <row r="218" spans="1:13" s="249" customFormat="1" x14ac:dyDescent="0.3">
      <c r="A218" s="255"/>
      <c r="B218" s="255"/>
      <c r="C218" s="254"/>
      <c r="D218" s="254"/>
      <c r="E218" s="253"/>
      <c r="F218" s="251"/>
      <c r="G218" s="251"/>
      <c r="H218" s="252"/>
      <c r="I218" s="251"/>
      <c r="J218" s="251"/>
      <c r="K218" s="251"/>
      <c r="L218" s="251"/>
      <c r="M218" s="251"/>
    </row>
    <row r="219" spans="1:13" s="249" customFormat="1" x14ac:dyDescent="0.3">
      <c r="A219" s="255"/>
      <c r="B219" s="255"/>
      <c r="C219" s="254"/>
      <c r="D219" s="254"/>
      <c r="E219" s="253"/>
      <c r="F219" s="251"/>
      <c r="G219" s="251"/>
      <c r="H219" s="252"/>
      <c r="I219" s="251"/>
      <c r="J219" s="251"/>
      <c r="K219" s="251"/>
      <c r="L219" s="251"/>
      <c r="M219" s="251"/>
    </row>
    <row r="220" spans="1:13" s="249" customFormat="1" x14ac:dyDescent="0.3">
      <c r="A220" s="255"/>
      <c r="B220" s="255"/>
      <c r="C220" s="254"/>
      <c r="D220" s="254"/>
      <c r="E220" s="253"/>
      <c r="F220" s="251"/>
      <c r="G220" s="251"/>
      <c r="H220" s="252"/>
      <c r="I220" s="251"/>
      <c r="J220" s="251"/>
      <c r="K220" s="251"/>
      <c r="L220" s="251"/>
      <c r="M220" s="251"/>
    </row>
    <row r="221" spans="1:13" s="249" customFormat="1" x14ac:dyDescent="0.3">
      <c r="A221" s="255"/>
      <c r="B221" s="255"/>
      <c r="C221" s="254"/>
      <c r="D221" s="254"/>
      <c r="E221" s="253"/>
      <c r="F221" s="251"/>
      <c r="G221" s="251"/>
      <c r="H221" s="252"/>
      <c r="I221" s="251"/>
      <c r="J221" s="251"/>
      <c r="K221" s="251"/>
      <c r="L221" s="251"/>
      <c r="M221" s="251"/>
    </row>
    <row r="222" spans="1:13" s="249" customFormat="1" x14ac:dyDescent="0.3">
      <c r="A222" s="255"/>
      <c r="B222" s="255"/>
      <c r="C222" s="254"/>
      <c r="D222" s="254"/>
      <c r="E222" s="253"/>
      <c r="F222" s="251"/>
      <c r="G222" s="251"/>
      <c r="H222" s="252"/>
      <c r="I222" s="251"/>
      <c r="J222" s="251"/>
      <c r="K222" s="251"/>
      <c r="L222" s="251"/>
      <c r="M222" s="251"/>
    </row>
    <row r="223" spans="1:13" s="249" customFormat="1" x14ac:dyDescent="0.3">
      <c r="A223" s="255"/>
      <c r="B223" s="255"/>
      <c r="C223" s="254"/>
      <c r="D223" s="254"/>
      <c r="E223" s="253"/>
      <c r="F223" s="251"/>
      <c r="G223" s="251"/>
      <c r="H223" s="252"/>
      <c r="I223" s="251"/>
      <c r="J223" s="251"/>
      <c r="K223" s="251"/>
      <c r="L223" s="251"/>
      <c r="M223" s="251"/>
    </row>
    <row r="224" spans="1:13" s="249" customFormat="1" x14ac:dyDescent="0.3">
      <c r="A224" s="255"/>
      <c r="B224" s="255"/>
      <c r="C224" s="254"/>
      <c r="D224" s="254"/>
      <c r="E224" s="253"/>
      <c r="F224" s="251"/>
      <c r="G224" s="251"/>
      <c r="H224" s="252"/>
      <c r="I224" s="251"/>
      <c r="J224" s="251"/>
      <c r="K224" s="251"/>
      <c r="L224" s="251"/>
      <c r="M224" s="251"/>
    </row>
    <row r="225" spans="1:13" s="249" customFormat="1" x14ac:dyDescent="0.3">
      <c r="A225" s="255"/>
      <c r="B225" s="255"/>
      <c r="C225" s="254"/>
      <c r="D225" s="254"/>
      <c r="E225" s="253"/>
      <c r="F225" s="251"/>
      <c r="G225" s="251"/>
      <c r="H225" s="252"/>
      <c r="I225" s="251"/>
      <c r="J225" s="251"/>
      <c r="K225" s="251"/>
      <c r="L225" s="251"/>
      <c r="M225" s="251"/>
    </row>
    <row r="226" spans="1:13" s="249" customFormat="1" x14ac:dyDescent="0.3">
      <c r="A226" s="255"/>
      <c r="B226" s="255"/>
      <c r="C226" s="254"/>
      <c r="D226" s="254"/>
      <c r="E226" s="253"/>
      <c r="F226" s="251"/>
      <c r="G226" s="251"/>
      <c r="H226" s="252"/>
      <c r="I226" s="251"/>
      <c r="J226" s="251"/>
      <c r="K226" s="251"/>
      <c r="L226" s="251"/>
      <c r="M226" s="251"/>
    </row>
    <row r="227" spans="1:13" s="249" customFormat="1" x14ac:dyDescent="0.3">
      <c r="A227" s="255"/>
      <c r="B227" s="255"/>
      <c r="C227" s="254"/>
      <c r="D227" s="254"/>
      <c r="E227" s="253"/>
      <c r="F227" s="251"/>
      <c r="G227" s="251"/>
      <c r="H227" s="252"/>
      <c r="I227" s="251"/>
      <c r="J227" s="251"/>
      <c r="K227" s="251"/>
      <c r="L227" s="251"/>
      <c r="M227" s="251"/>
    </row>
    <row r="228" spans="1:13" s="249" customFormat="1" x14ac:dyDescent="0.3">
      <c r="A228" s="255"/>
      <c r="B228" s="255"/>
      <c r="C228" s="254"/>
      <c r="D228" s="254"/>
      <c r="E228" s="253"/>
      <c r="F228" s="251"/>
      <c r="G228" s="251"/>
      <c r="H228" s="252"/>
      <c r="I228" s="251"/>
      <c r="J228" s="251"/>
      <c r="K228" s="251"/>
      <c r="L228" s="251"/>
      <c r="M228" s="251"/>
    </row>
    <row r="229" spans="1:13" s="249" customFormat="1" x14ac:dyDescent="0.3">
      <c r="A229" s="255"/>
      <c r="B229" s="255"/>
      <c r="C229" s="254"/>
      <c r="D229" s="254"/>
      <c r="E229" s="253"/>
      <c r="F229" s="251"/>
      <c r="G229" s="251"/>
      <c r="H229" s="252"/>
      <c r="I229" s="251"/>
      <c r="J229" s="251"/>
      <c r="K229" s="251"/>
      <c r="L229" s="251"/>
      <c r="M229" s="251"/>
    </row>
    <row r="230" spans="1:13" s="249" customFormat="1" x14ac:dyDescent="0.3">
      <c r="A230" s="255"/>
      <c r="B230" s="255"/>
      <c r="C230" s="254"/>
      <c r="D230" s="254"/>
      <c r="E230" s="253"/>
      <c r="F230" s="251"/>
      <c r="G230" s="251"/>
      <c r="H230" s="252"/>
      <c r="I230" s="251"/>
      <c r="J230" s="251"/>
      <c r="K230" s="251"/>
      <c r="L230" s="251"/>
      <c r="M230" s="251"/>
    </row>
    <row r="231" spans="1:13" s="249" customFormat="1" x14ac:dyDescent="0.3">
      <c r="A231" s="255"/>
      <c r="B231" s="255"/>
      <c r="C231" s="254"/>
      <c r="D231" s="254"/>
      <c r="E231" s="253"/>
      <c r="F231" s="251"/>
      <c r="G231" s="251"/>
      <c r="H231" s="252"/>
      <c r="I231" s="251"/>
      <c r="J231" s="251"/>
      <c r="K231" s="251"/>
      <c r="L231" s="251"/>
      <c r="M231" s="251"/>
    </row>
    <row r="232" spans="1:13" s="249" customFormat="1" x14ac:dyDescent="0.3">
      <c r="A232" s="255"/>
      <c r="B232" s="255"/>
      <c r="C232" s="254"/>
      <c r="D232" s="254"/>
      <c r="E232" s="253"/>
      <c r="F232" s="251"/>
      <c r="G232" s="251"/>
      <c r="H232" s="252"/>
      <c r="I232" s="251"/>
      <c r="J232" s="251"/>
      <c r="K232" s="251"/>
      <c r="L232" s="251"/>
      <c r="M232" s="251"/>
    </row>
    <row r="233" spans="1:13" s="249" customFormat="1" x14ac:dyDescent="0.3">
      <c r="A233" s="255"/>
      <c r="B233" s="255"/>
      <c r="C233" s="254"/>
      <c r="D233" s="254"/>
      <c r="E233" s="253"/>
      <c r="F233" s="251"/>
      <c r="G233" s="251"/>
      <c r="H233" s="252"/>
      <c r="I233" s="251"/>
      <c r="J233" s="251"/>
      <c r="K233" s="251"/>
      <c r="L233" s="251"/>
      <c r="M233" s="251"/>
    </row>
    <row r="234" spans="1:13" s="249" customFormat="1" x14ac:dyDescent="0.3">
      <c r="A234" s="255"/>
      <c r="B234" s="255"/>
      <c r="C234" s="254"/>
      <c r="D234" s="254"/>
      <c r="E234" s="253"/>
      <c r="F234" s="251"/>
      <c r="G234" s="251"/>
      <c r="H234" s="252"/>
      <c r="I234" s="251"/>
      <c r="J234" s="251"/>
      <c r="K234" s="251"/>
      <c r="L234" s="251"/>
      <c r="M234" s="251"/>
    </row>
    <row r="235" spans="1:13" s="249" customFormat="1" x14ac:dyDescent="0.3">
      <c r="A235" s="255"/>
      <c r="B235" s="255"/>
      <c r="C235" s="254"/>
      <c r="D235" s="254"/>
      <c r="E235" s="253"/>
      <c r="F235" s="251"/>
      <c r="G235" s="251"/>
      <c r="H235" s="252"/>
      <c r="I235" s="251"/>
      <c r="J235" s="251"/>
      <c r="K235" s="251"/>
      <c r="L235" s="251"/>
      <c r="M235" s="251"/>
    </row>
    <row r="236" spans="1:13" s="249" customFormat="1" x14ac:dyDescent="0.3">
      <c r="A236" s="255"/>
      <c r="B236" s="255"/>
      <c r="C236" s="254"/>
      <c r="D236" s="254"/>
      <c r="E236" s="253"/>
      <c r="F236" s="251"/>
      <c r="G236" s="251"/>
      <c r="H236" s="252"/>
      <c r="I236" s="251"/>
      <c r="J236" s="251"/>
      <c r="K236" s="251"/>
      <c r="L236" s="251"/>
      <c r="M236" s="251"/>
    </row>
    <row r="237" spans="1:13" s="249" customFormat="1" x14ac:dyDescent="0.3">
      <c r="A237" s="255"/>
      <c r="B237" s="255"/>
      <c r="C237" s="254"/>
      <c r="D237" s="254"/>
      <c r="E237" s="253"/>
      <c r="F237" s="251"/>
      <c r="G237" s="251"/>
      <c r="H237" s="252"/>
      <c r="I237" s="251"/>
      <c r="J237" s="251"/>
      <c r="K237" s="251"/>
      <c r="L237" s="251"/>
      <c r="M237" s="251"/>
    </row>
    <row r="238" spans="1:13" s="249" customFormat="1" x14ac:dyDescent="0.3">
      <c r="A238" s="255"/>
      <c r="B238" s="255"/>
      <c r="C238" s="254"/>
      <c r="D238" s="254"/>
      <c r="E238" s="253"/>
      <c r="F238" s="251"/>
      <c r="G238" s="251"/>
      <c r="H238" s="252"/>
      <c r="I238" s="251"/>
      <c r="J238" s="251"/>
      <c r="K238" s="251"/>
      <c r="L238" s="251"/>
      <c r="M238" s="251"/>
    </row>
    <row r="239" spans="1:13" s="249" customFormat="1" x14ac:dyDescent="0.3">
      <c r="A239" s="255"/>
      <c r="B239" s="255"/>
      <c r="C239" s="254"/>
      <c r="D239" s="254"/>
      <c r="E239" s="253"/>
      <c r="F239" s="251"/>
      <c r="G239" s="251"/>
      <c r="H239" s="252"/>
      <c r="I239" s="251"/>
      <c r="J239" s="251"/>
      <c r="K239" s="251"/>
      <c r="L239" s="251"/>
      <c r="M239" s="251"/>
    </row>
    <row r="240" spans="1:13" s="249" customFormat="1" x14ac:dyDescent="0.3">
      <c r="A240" s="255"/>
      <c r="B240" s="255"/>
      <c r="C240" s="254"/>
      <c r="D240" s="254"/>
      <c r="E240" s="253"/>
      <c r="F240" s="251"/>
      <c r="G240" s="251"/>
      <c r="H240" s="252"/>
      <c r="I240" s="251"/>
      <c r="J240" s="251"/>
      <c r="K240" s="251"/>
      <c r="L240" s="251"/>
      <c r="M240" s="251"/>
    </row>
    <row r="241" spans="1:13" s="249" customFormat="1" x14ac:dyDescent="0.3">
      <c r="A241" s="255"/>
      <c r="B241" s="255"/>
      <c r="C241" s="254"/>
      <c r="D241" s="254"/>
      <c r="E241" s="253"/>
      <c r="F241" s="251"/>
      <c r="G241" s="251"/>
      <c r="H241" s="252"/>
      <c r="I241" s="251"/>
      <c r="J241" s="251"/>
      <c r="K241" s="251"/>
      <c r="L241" s="251"/>
      <c r="M241" s="251"/>
    </row>
    <row r="242" spans="1:13" s="249" customFormat="1" x14ac:dyDescent="0.3">
      <c r="A242" s="255"/>
      <c r="B242" s="255"/>
      <c r="C242" s="254"/>
      <c r="D242" s="254"/>
      <c r="E242" s="253"/>
      <c r="F242" s="251"/>
      <c r="G242" s="251"/>
      <c r="H242" s="252"/>
      <c r="I242" s="251"/>
      <c r="J242" s="251"/>
      <c r="K242" s="251"/>
      <c r="L242" s="251"/>
      <c r="M242" s="251"/>
    </row>
    <row r="243" spans="1:13" s="249" customFormat="1" x14ac:dyDescent="0.3">
      <c r="A243" s="255"/>
      <c r="B243" s="255"/>
      <c r="C243" s="254"/>
      <c r="D243" s="254"/>
      <c r="E243" s="253"/>
      <c r="F243" s="251"/>
      <c r="G243" s="251"/>
      <c r="H243" s="252"/>
      <c r="I243" s="251"/>
      <c r="J243" s="251"/>
      <c r="K243" s="251"/>
      <c r="L243" s="251"/>
      <c r="M243" s="251"/>
    </row>
    <row r="244" spans="1:13" s="249" customFormat="1" x14ac:dyDescent="0.3">
      <c r="A244" s="255"/>
      <c r="B244" s="255"/>
      <c r="C244" s="254"/>
      <c r="D244" s="254"/>
      <c r="E244" s="253"/>
      <c r="F244" s="251"/>
      <c r="G244" s="251"/>
      <c r="H244" s="252"/>
      <c r="I244" s="251"/>
      <c r="J244" s="251"/>
      <c r="K244" s="251"/>
      <c r="L244" s="251"/>
      <c r="M244" s="251"/>
    </row>
    <row r="245" spans="1:13" s="249" customFormat="1" x14ac:dyDescent="0.3">
      <c r="A245" s="255"/>
      <c r="B245" s="255"/>
      <c r="C245" s="254"/>
      <c r="D245" s="254"/>
      <c r="E245" s="253"/>
      <c r="F245" s="251"/>
      <c r="G245" s="251"/>
      <c r="H245" s="252"/>
      <c r="I245" s="251"/>
      <c r="J245" s="251"/>
      <c r="K245" s="251"/>
      <c r="L245" s="251"/>
      <c r="M245" s="251"/>
    </row>
    <row r="246" spans="1:13" s="249" customFormat="1" x14ac:dyDescent="0.3">
      <c r="A246" s="255"/>
      <c r="B246" s="255"/>
      <c r="C246" s="254"/>
      <c r="D246" s="254"/>
      <c r="E246" s="253"/>
      <c r="F246" s="251"/>
      <c r="G246" s="251"/>
      <c r="H246" s="252"/>
      <c r="I246" s="251"/>
      <c r="J246" s="251"/>
      <c r="K246" s="251"/>
      <c r="L246" s="251"/>
      <c r="M246" s="251"/>
    </row>
    <row r="247" spans="1:13" s="249" customFormat="1" x14ac:dyDescent="0.3">
      <c r="A247" s="255"/>
      <c r="B247" s="255"/>
      <c r="C247" s="254"/>
      <c r="D247" s="254"/>
      <c r="E247" s="253"/>
      <c r="F247" s="251"/>
      <c r="G247" s="251"/>
      <c r="H247" s="252"/>
      <c r="I247" s="251"/>
      <c r="J247" s="251"/>
      <c r="K247" s="251"/>
      <c r="L247" s="251"/>
      <c r="M247" s="251"/>
    </row>
    <row r="248" spans="1:13" s="249" customFormat="1" x14ac:dyDescent="0.3">
      <c r="A248" s="255"/>
      <c r="B248" s="255"/>
      <c r="C248" s="254"/>
      <c r="D248" s="254"/>
      <c r="E248" s="253"/>
      <c r="F248" s="251"/>
      <c r="G248" s="251"/>
      <c r="H248" s="252"/>
      <c r="I248" s="251"/>
      <c r="J248" s="251"/>
      <c r="K248" s="251"/>
      <c r="L248" s="251"/>
      <c r="M248" s="251"/>
    </row>
    <row r="249" spans="1:13" s="249" customFormat="1" x14ac:dyDescent="0.3">
      <c r="A249" s="255"/>
      <c r="B249" s="255"/>
      <c r="C249" s="254"/>
      <c r="D249" s="254"/>
      <c r="E249" s="253"/>
      <c r="F249" s="251"/>
      <c r="G249" s="251"/>
      <c r="H249" s="252"/>
      <c r="I249" s="251"/>
      <c r="J249" s="251"/>
      <c r="K249" s="251"/>
      <c r="L249" s="251"/>
      <c r="M249" s="251"/>
    </row>
    <row r="250" spans="1:13" s="249" customFormat="1" x14ac:dyDescent="0.3">
      <c r="A250" s="255"/>
      <c r="B250" s="255"/>
      <c r="C250" s="254"/>
      <c r="D250" s="254"/>
      <c r="E250" s="253"/>
      <c r="F250" s="251"/>
      <c r="G250" s="251"/>
      <c r="H250" s="252"/>
      <c r="I250" s="251"/>
      <c r="J250" s="251"/>
      <c r="K250" s="251"/>
      <c r="L250" s="251"/>
      <c r="M250" s="251"/>
    </row>
    <row r="251" spans="1:13" s="249" customFormat="1" x14ac:dyDescent="0.3">
      <c r="A251" s="255"/>
      <c r="B251" s="255"/>
      <c r="C251" s="254"/>
      <c r="D251" s="254"/>
      <c r="E251" s="253"/>
      <c r="F251" s="251"/>
      <c r="G251" s="251"/>
      <c r="H251" s="252"/>
      <c r="I251" s="251"/>
      <c r="J251" s="251"/>
      <c r="K251" s="251"/>
      <c r="L251" s="251"/>
      <c r="M251" s="251"/>
    </row>
    <row r="252" spans="1:13" s="249" customFormat="1" x14ac:dyDescent="0.3">
      <c r="A252" s="255"/>
      <c r="B252" s="255"/>
      <c r="C252" s="254"/>
      <c r="D252" s="254"/>
      <c r="E252" s="253"/>
      <c r="F252" s="251"/>
      <c r="G252" s="251"/>
      <c r="H252" s="252"/>
      <c r="I252" s="251"/>
      <c r="J252" s="251"/>
      <c r="K252" s="251"/>
      <c r="L252" s="251"/>
      <c r="M252" s="251"/>
    </row>
    <row r="253" spans="1:13" s="249" customFormat="1" x14ac:dyDescent="0.3">
      <c r="A253" s="255"/>
      <c r="B253" s="255"/>
      <c r="C253" s="254"/>
      <c r="D253" s="254"/>
      <c r="E253" s="253"/>
      <c r="F253" s="251"/>
      <c r="G253" s="251"/>
      <c r="H253" s="252"/>
      <c r="I253" s="251"/>
      <c r="J253" s="251"/>
      <c r="K253" s="251"/>
      <c r="L253" s="251"/>
      <c r="M253" s="251"/>
    </row>
    <row r="254" spans="1:13" s="249" customFormat="1" x14ac:dyDescent="0.3">
      <c r="A254" s="255"/>
      <c r="B254" s="255"/>
      <c r="C254" s="254"/>
      <c r="D254" s="254"/>
      <c r="E254" s="253"/>
      <c r="F254" s="251"/>
      <c r="G254" s="251"/>
      <c r="H254" s="252"/>
      <c r="I254" s="251"/>
      <c r="J254" s="251"/>
      <c r="K254" s="251"/>
      <c r="L254" s="251"/>
      <c r="M254" s="251"/>
    </row>
    <row r="255" spans="1:13" s="249" customFormat="1" x14ac:dyDescent="0.3">
      <c r="A255" s="255"/>
      <c r="B255" s="255"/>
      <c r="C255" s="254"/>
      <c r="D255" s="254"/>
      <c r="E255" s="253"/>
      <c r="F255" s="251"/>
      <c r="G255" s="251"/>
      <c r="H255" s="252"/>
      <c r="I255" s="251"/>
      <c r="J255" s="251"/>
      <c r="K255" s="251"/>
      <c r="L255" s="251"/>
      <c r="M255" s="251"/>
    </row>
    <row r="256" spans="1:13" s="249" customFormat="1" x14ac:dyDescent="0.3">
      <c r="A256" s="255"/>
      <c r="B256" s="255"/>
      <c r="C256" s="254"/>
      <c r="D256" s="254"/>
      <c r="E256" s="253"/>
      <c r="F256" s="251"/>
      <c r="G256" s="251"/>
      <c r="H256" s="252"/>
      <c r="I256" s="251"/>
      <c r="J256" s="251"/>
      <c r="K256" s="251"/>
      <c r="L256" s="251"/>
      <c r="M256" s="251"/>
    </row>
    <row r="257" spans="1:13" s="249" customFormat="1" x14ac:dyDescent="0.3">
      <c r="A257" s="255"/>
      <c r="B257" s="255"/>
      <c r="C257" s="254"/>
      <c r="D257" s="254"/>
      <c r="E257" s="253"/>
      <c r="F257" s="251"/>
      <c r="G257" s="251"/>
      <c r="H257" s="252"/>
      <c r="I257" s="251"/>
      <c r="J257" s="251"/>
      <c r="K257" s="251"/>
      <c r="L257" s="251"/>
      <c r="M257" s="251"/>
    </row>
    <row r="258" spans="1:13" s="249" customFormat="1" x14ac:dyDescent="0.3">
      <c r="A258" s="255"/>
      <c r="B258" s="255"/>
      <c r="C258" s="254"/>
      <c r="D258" s="254"/>
      <c r="E258" s="253"/>
      <c r="F258" s="251"/>
      <c r="G258" s="251"/>
      <c r="H258" s="252"/>
      <c r="I258" s="251"/>
      <c r="J258" s="251"/>
      <c r="K258" s="251"/>
      <c r="L258" s="251"/>
      <c r="M258" s="251"/>
    </row>
    <row r="259" spans="1:13" s="249" customFormat="1" x14ac:dyDescent="0.3">
      <c r="A259" s="255"/>
      <c r="B259" s="255"/>
      <c r="C259" s="254"/>
      <c r="D259" s="254"/>
      <c r="E259" s="253"/>
      <c r="F259" s="251"/>
      <c r="G259" s="251"/>
      <c r="H259" s="252"/>
      <c r="I259" s="251"/>
      <c r="J259" s="251"/>
      <c r="K259" s="251"/>
      <c r="L259" s="251"/>
      <c r="M259" s="251"/>
    </row>
    <row r="260" spans="1:13" s="249" customFormat="1" x14ac:dyDescent="0.3">
      <c r="A260" s="255"/>
      <c r="B260" s="255"/>
      <c r="C260" s="254"/>
      <c r="D260" s="254"/>
      <c r="E260" s="253"/>
      <c r="F260" s="251"/>
      <c r="G260" s="251"/>
      <c r="H260" s="252"/>
      <c r="I260" s="251"/>
      <c r="J260" s="251"/>
      <c r="K260" s="251"/>
      <c r="L260" s="251"/>
      <c r="M260" s="251"/>
    </row>
    <row r="261" spans="1:13" s="249" customFormat="1" x14ac:dyDescent="0.3">
      <c r="A261" s="255"/>
      <c r="B261" s="255"/>
      <c r="C261" s="254"/>
      <c r="D261" s="254"/>
      <c r="E261" s="253"/>
      <c r="F261" s="251"/>
      <c r="G261" s="251"/>
      <c r="H261" s="252"/>
      <c r="I261" s="251"/>
      <c r="J261" s="251"/>
      <c r="K261" s="251"/>
      <c r="L261" s="251"/>
      <c r="M261" s="251"/>
    </row>
    <row r="262" spans="1:13" s="249" customFormat="1" x14ac:dyDescent="0.3">
      <c r="A262" s="255"/>
      <c r="B262" s="255"/>
      <c r="C262" s="254"/>
      <c r="D262" s="254"/>
      <c r="E262" s="253"/>
      <c r="F262" s="251"/>
      <c r="G262" s="251"/>
      <c r="H262" s="252"/>
      <c r="I262" s="251"/>
      <c r="J262" s="251"/>
      <c r="K262" s="251"/>
      <c r="L262" s="251"/>
      <c r="M262" s="251"/>
    </row>
    <row r="263" spans="1:13" s="249" customFormat="1" x14ac:dyDescent="0.3">
      <c r="A263" s="255"/>
      <c r="B263" s="255"/>
      <c r="C263" s="254"/>
      <c r="D263" s="254"/>
      <c r="E263" s="253"/>
      <c r="F263" s="251"/>
      <c r="G263" s="251"/>
      <c r="H263" s="252"/>
      <c r="I263" s="251"/>
      <c r="J263" s="251"/>
      <c r="K263" s="251"/>
      <c r="L263" s="251"/>
      <c r="M263" s="251"/>
    </row>
    <row r="264" spans="1:13" s="249" customFormat="1" x14ac:dyDescent="0.3">
      <c r="A264" s="255"/>
      <c r="B264" s="255"/>
      <c r="C264" s="254"/>
      <c r="D264" s="254"/>
      <c r="E264" s="253"/>
      <c r="F264" s="251"/>
      <c r="G264" s="251"/>
      <c r="H264" s="252"/>
      <c r="I264" s="251"/>
      <c r="J264" s="251"/>
      <c r="K264" s="251"/>
      <c r="L264" s="251"/>
      <c r="M264" s="251"/>
    </row>
    <row r="265" spans="1:13" s="249" customFormat="1" x14ac:dyDescent="0.3">
      <c r="A265" s="255"/>
      <c r="B265" s="255"/>
      <c r="C265" s="254"/>
      <c r="D265" s="254"/>
      <c r="E265" s="253"/>
      <c r="F265" s="251"/>
      <c r="G265" s="251"/>
      <c r="H265" s="252"/>
      <c r="I265" s="251"/>
      <c r="J265" s="251"/>
      <c r="K265" s="251"/>
      <c r="L265" s="251"/>
      <c r="M265" s="251"/>
    </row>
    <row r="266" spans="1:13" s="249" customFormat="1" x14ac:dyDescent="0.3">
      <c r="A266" s="255"/>
      <c r="B266" s="255"/>
      <c r="C266" s="254"/>
      <c r="D266" s="254"/>
      <c r="E266" s="253"/>
      <c r="F266" s="251"/>
      <c r="G266" s="251"/>
      <c r="H266" s="252"/>
      <c r="I266" s="251"/>
      <c r="J266" s="251"/>
      <c r="K266" s="251"/>
      <c r="L266" s="251"/>
      <c r="M266" s="251"/>
    </row>
    <row r="267" spans="1:13" s="249" customFormat="1" x14ac:dyDescent="0.3">
      <c r="A267" s="255"/>
      <c r="B267" s="255"/>
      <c r="C267" s="254"/>
      <c r="D267" s="254"/>
      <c r="E267" s="253"/>
      <c r="F267" s="251"/>
      <c r="G267" s="251"/>
      <c r="H267" s="252"/>
      <c r="I267" s="251"/>
      <c r="J267" s="251"/>
      <c r="K267" s="251"/>
      <c r="L267" s="251"/>
      <c r="M267" s="251"/>
    </row>
    <row r="268" spans="1:13" s="249" customFormat="1" x14ac:dyDescent="0.3">
      <c r="A268" s="255"/>
      <c r="B268" s="255"/>
      <c r="C268" s="254"/>
      <c r="D268" s="254"/>
      <c r="E268" s="253"/>
      <c r="F268" s="251"/>
      <c r="G268" s="251"/>
      <c r="H268" s="252"/>
      <c r="I268" s="251"/>
      <c r="J268" s="251"/>
      <c r="K268" s="251"/>
      <c r="L268" s="251"/>
      <c r="M268" s="251"/>
    </row>
    <row r="269" spans="1:13" s="249" customFormat="1" x14ac:dyDescent="0.3">
      <c r="A269" s="255"/>
      <c r="B269" s="255"/>
      <c r="C269" s="254"/>
      <c r="D269" s="254"/>
      <c r="E269" s="253"/>
      <c r="F269" s="251"/>
      <c r="G269" s="251"/>
      <c r="H269" s="252"/>
      <c r="I269" s="251"/>
      <c r="J269" s="251"/>
      <c r="K269" s="251"/>
      <c r="L269" s="251"/>
      <c r="M269" s="251"/>
    </row>
    <row r="270" spans="1:13" s="249" customFormat="1" x14ac:dyDescent="0.3">
      <c r="A270" s="255"/>
      <c r="B270" s="255"/>
      <c r="C270" s="254"/>
      <c r="D270" s="254"/>
      <c r="E270" s="253"/>
      <c r="F270" s="251"/>
      <c r="G270" s="251"/>
      <c r="H270" s="252"/>
      <c r="I270" s="251"/>
      <c r="J270" s="251"/>
      <c r="K270" s="251"/>
      <c r="L270" s="251"/>
      <c r="M270" s="251"/>
    </row>
    <row r="271" spans="1:13" s="249" customFormat="1" x14ac:dyDescent="0.3">
      <c r="A271" s="255"/>
      <c r="B271" s="255"/>
      <c r="C271" s="254"/>
      <c r="D271" s="254"/>
      <c r="E271" s="253"/>
      <c r="F271" s="251"/>
      <c r="G271" s="251"/>
      <c r="H271" s="252"/>
      <c r="I271" s="251"/>
      <c r="J271" s="251"/>
      <c r="K271" s="251"/>
      <c r="L271" s="251"/>
      <c r="M271" s="251"/>
    </row>
    <row r="272" spans="1:13" s="249" customFormat="1" x14ac:dyDescent="0.3">
      <c r="A272" s="255"/>
      <c r="B272" s="255"/>
      <c r="C272" s="254"/>
      <c r="D272" s="254"/>
      <c r="E272" s="253"/>
      <c r="F272" s="251"/>
      <c r="G272" s="251"/>
      <c r="H272" s="252"/>
      <c r="I272" s="251"/>
      <c r="J272" s="251"/>
      <c r="K272" s="251"/>
      <c r="L272" s="251"/>
      <c r="M272" s="251"/>
    </row>
    <row r="273" spans="1:13" s="249" customFormat="1" x14ac:dyDescent="0.3">
      <c r="A273" s="255"/>
      <c r="B273" s="255"/>
      <c r="C273" s="254"/>
      <c r="D273" s="254"/>
      <c r="E273" s="253"/>
      <c r="F273" s="251"/>
      <c r="G273" s="251"/>
      <c r="H273" s="252"/>
      <c r="I273" s="251"/>
      <c r="J273" s="251"/>
      <c r="K273" s="251"/>
      <c r="L273" s="251"/>
      <c r="M273" s="251"/>
    </row>
    <row r="274" spans="1:13" s="249" customFormat="1" x14ac:dyDescent="0.3">
      <c r="A274" s="255"/>
      <c r="B274" s="255"/>
      <c r="C274" s="254"/>
      <c r="D274" s="254"/>
      <c r="E274" s="253"/>
      <c r="F274" s="251"/>
      <c r="G274" s="251"/>
      <c r="H274" s="252"/>
      <c r="I274" s="251"/>
      <c r="J274" s="251"/>
      <c r="K274" s="251"/>
      <c r="L274" s="251"/>
      <c r="M274" s="251"/>
    </row>
    <row r="275" spans="1:13" s="249" customFormat="1" x14ac:dyDescent="0.3">
      <c r="A275" s="255"/>
      <c r="B275" s="255"/>
      <c r="C275" s="254"/>
      <c r="D275" s="254"/>
      <c r="E275" s="253"/>
      <c r="F275" s="251"/>
      <c r="G275" s="251"/>
      <c r="H275" s="252"/>
      <c r="I275" s="251"/>
      <c r="J275" s="251"/>
      <c r="K275" s="251"/>
      <c r="L275" s="251"/>
      <c r="M275" s="251"/>
    </row>
    <row r="276" spans="1:13" s="249" customFormat="1" x14ac:dyDescent="0.3">
      <c r="A276" s="255"/>
      <c r="B276" s="255"/>
      <c r="C276" s="254"/>
      <c r="D276" s="254"/>
      <c r="E276" s="253"/>
      <c r="F276" s="251"/>
      <c r="G276" s="251"/>
      <c r="H276" s="252"/>
      <c r="I276" s="251"/>
      <c r="J276" s="251"/>
      <c r="K276" s="251"/>
      <c r="L276" s="251"/>
      <c r="M276" s="251"/>
    </row>
    <row r="277" spans="1:13" s="249" customFormat="1" x14ac:dyDescent="0.3">
      <c r="A277" s="255"/>
      <c r="B277" s="255"/>
      <c r="C277" s="254"/>
      <c r="D277" s="254"/>
      <c r="E277" s="253"/>
      <c r="F277" s="251"/>
      <c r="G277" s="251"/>
      <c r="H277" s="252"/>
      <c r="I277" s="251"/>
      <c r="J277" s="251"/>
      <c r="K277" s="251"/>
      <c r="L277" s="251"/>
      <c r="M277" s="251"/>
    </row>
    <row r="278" spans="1:13" s="249" customFormat="1" x14ac:dyDescent="0.3">
      <c r="A278" s="255"/>
      <c r="B278" s="255"/>
      <c r="C278" s="254"/>
      <c r="D278" s="254"/>
      <c r="E278" s="253"/>
      <c r="F278" s="251"/>
      <c r="G278" s="251"/>
      <c r="H278" s="252"/>
      <c r="I278" s="251"/>
      <c r="J278" s="251"/>
      <c r="K278" s="251"/>
      <c r="L278" s="251"/>
      <c r="M278" s="251"/>
    </row>
    <row r="279" spans="1:13" s="249" customFormat="1" x14ac:dyDescent="0.3">
      <c r="A279" s="255"/>
      <c r="B279" s="255"/>
      <c r="C279" s="254"/>
      <c r="D279" s="254"/>
      <c r="E279" s="253"/>
      <c r="F279" s="251"/>
      <c r="G279" s="251"/>
      <c r="H279" s="252"/>
      <c r="I279" s="251"/>
      <c r="J279" s="251"/>
      <c r="K279" s="251"/>
      <c r="L279" s="251"/>
      <c r="M279" s="251"/>
    </row>
    <row r="280" spans="1:13" s="249" customFormat="1" x14ac:dyDescent="0.3">
      <c r="A280" s="255"/>
      <c r="B280" s="255"/>
      <c r="C280" s="254"/>
      <c r="D280" s="254"/>
      <c r="E280" s="253"/>
      <c r="F280" s="251"/>
      <c r="G280" s="251"/>
      <c r="H280" s="252"/>
      <c r="I280" s="251"/>
      <c r="J280" s="251"/>
      <c r="K280" s="251"/>
      <c r="L280" s="251"/>
      <c r="M280" s="251"/>
    </row>
    <row r="281" spans="1:13" s="249" customFormat="1" x14ac:dyDescent="0.3">
      <c r="A281" s="255"/>
      <c r="B281" s="255"/>
      <c r="C281" s="254"/>
      <c r="D281" s="254"/>
      <c r="E281" s="253"/>
      <c r="F281" s="251"/>
      <c r="G281" s="251"/>
      <c r="H281" s="252"/>
      <c r="I281" s="251"/>
      <c r="J281" s="251"/>
      <c r="K281" s="251"/>
      <c r="L281" s="251"/>
      <c r="M281" s="251"/>
    </row>
    <row r="282" spans="1:13" s="249" customFormat="1" x14ac:dyDescent="0.3">
      <c r="A282" s="255"/>
      <c r="B282" s="255"/>
      <c r="C282" s="254"/>
      <c r="D282" s="254"/>
      <c r="E282" s="253"/>
      <c r="F282" s="251"/>
      <c r="G282" s="251"/>
      <c r="H282" s="252"/>
      <c r="I282" s="251"/>
      <c r="J282" s="251"/>
      <c r="K282" s="251"/>
      <c r="L282" s="251"/>
      <c r="M282" s="251"/>
    </row>
    <row r="283" spans="1:13" s="249" customFormat="1" x14ac:dyDescent="0.3">
      <c r="A283" s="255"/>
      <c r="B283" s="255"/>
      <c r="C283" s="254"/>
      <c r="D283" s="254"/>
      <c r="E283" s="253"/>
      <c r="F283" s="251"/>
      <c r="G283" s="251"/>
      <c r="H283" s="252"/>
      <c r="I283" s="251"/>
      <c r="J283" s="251"/>
      <c r="K283" s="251"/>
      <c r="L283" s="251"/>
      <c r="M283" s="251"/>
    </row>
    <row r="284" spans="1:13" s="249" customFormat="1" x14ac:dyDescent="0.3">
      <c r="A284" s="255"/>
      <c r="B284" s="255"/>
      <c r="C284" s="254"/>
      <c r="D284" s="254"/>
      <c r="E284" s="253"/>
      <c r="F284" s="251"/>
      <c r="G284" s="251"/>
      <c r="H284" s="252"/>
      <c r="I284" s="251"/>
      <c r="J284" s="251"/>
      <c r="K284" s="251"/>
      <c r="L284" s="251"/>
      <c r="M284" s="251"/>
    </row>
    <row r="285" spans="1:13" s="249" customFormat="1" x14ac:dyDescent="0.3">
      <c r="A285" s="255"/>
      <c r="B285" s="255"/>
      <c r="C285" s="254"/>
      <c r="D285" s="254"/>
      <c r="E285" s="253"/>
      <c r="F285" s="251"/>
      <c r="G285" s="251"/>
      <c r="H285" s="252"/>
      <c r="I285" s="251"/>
      <c r="J285" s="251"/>
      <c r="K285" s="251"/>
      <c r="L285" s="251"/>
      <c r="M285" s="251"/>
    </row>
    <row r="286" spans="1:13" s="249" customFormat="1" x14ac:dyDescent="0.3">
      <c r="A286" s="255"/>
      <c r="B286" s="255"/>
      <c r="C286" s="254"/>
      <c r="D286" s="254"/>
      <c r="E286" s="253"/>
      <c r="F286" s="251"/>
      <c r="G286" s="251"/>
      <c r="H286" s="252"/>
      <c r="I286" s="251"/>
      <c r="J286" s="251"/>
      <c r="K286" s="251"/>
      <c r="L286" s="251"/>
      <c r="M286" s="251"/>
    </row>
    <row r="287" spans="1:13" s="249" customFormat="1" x14ac:dyDescent="0.3">
      <c r="A287" s="255"/>
      <c r="B287" s="255"/>
      <c r="C287" s="254"/>
      <c r="D287" s="254"/>
      <c r="E287" s="253"/>
      <c r="F287" s="251"/>
      <c r="G287" s="251"/>
      <c r="H287" s="252"/>
      <c r="I287" s="251"/>
      <c r="J287" s="251"/>
      <c r="K287" s="251"/>
      <c r="L287" s="251"/>
      <c r="M287" s="251"/>
    </row>
    <row r="288" spans="1:13" s="249" customFormat="1" x14ac:dyDescent="0.3">
      <c r="A288" s="255"/>
      <c r="B288" s="255"/>
      <c r="C288" s="254"/>
      <c r="D288" s="254"/>
      <c r="E288" s="253"/>
      <c r="F288" s="251"/>
      <c r="G288" s="251"/>
      <c r="H288" s="252"/>
      <c r="I288" s="251"/>
      <c r="J288" s="251"/>
      <c r="K288" s="251"/>
      <c r="L288" s="251"/>
      <c r="M288" s="251"/>
    </row>
    <row r="289" spans="1:13" s="249" customFormat="1" x14ac:dyDescent="0.3">
      <c r="A289" s="255"/>
      <c r="B289" s="255"/>
      <c r="C289" s="254"/>
      <c r="D289" s="254"/>
      <c r="E289" s="253"/>
      <c r="F289" s="251"/>
      <c r="G289" s="251"/>
      <c r="H289" s="252"/>
      <c r="I289" s="251"/>
      <c r="J289" s="251"/>
      <c r="K289" s="251"/>
      <c r="L289" s="251"/>
      <c r="M289" s="251"/>
    </row>
    <row r="290" spans="1:13" s="249" customFormat="1" x14ac:dyDescent="0.3">
      <c r="A290" s="255"/>
      <c r="B290" s="255"/>
      <c r="C290" s="254"/>
      <c r="D290" s="254"/>
      <c r="E290" s="253"/>
      <c r="F290" s="251"/>
      <c r="G290" s="251"/>
      <c r="H290" s="252"/>
      <c r="I290" s="251"/>
      <c r="J290" s="251"/>
      <c r="K290" s="251"/>
      <c r="L290" s="251"/>
      <c r="M290" s="251"/>
    </row>
    <row r="291" spans="1:13" s="249" customFormat="1" x14ac:dyDescent="0.3">
      <c r="A291" s="255"/>
      <c r="B291" s="255"/>
      <c r="C291" s="254"/>
      <c r="D291" s="254"/>
      <c r="E291" s="253"/>
      <c r="F291" s="251"/>
      <c r="G291" s="251"/>
      <c r="H291" s="252"/>
      <c r="I291" s="251"/>
      <c r="J291" s="251"/>
      <c r="K291" s="251"/>
      <c r="L291" s="251"/>
      <c r="M291" s="251"/>
    </row>
    <row r="292" spans="1:13" s="249" customFormat="1" x14ac:dyDescent="0.3">
      <c r="A292" s="255"/>
      <c r="B292" s="255"/>
      <c r="C292" s="254"/>
      <c r="D292" s="254"/>
      <c r="E292" s="253"/>
      <c r="F292" s="251"/>
      <c r="G292" s="251"/>
      <c r="H292" s="252"/>
      <c r="I292" s="251"/>
      <c r="J292" s="251"/>
      <c r="K292" s="251"/>
      <c r="L292" s="251"/>
      <c r="M292" s="251"/>
    </row>
    <row r="293" spans="1:13" s="249" customFormat="1" x14ac:dyDescent="0.3">
      <c r="A293" s="255"/>
      <c r="B293" s="255"/>
      <c r="C293" s="254"/>
      <c r="D293" s="254"/>
      <c r="E293" s="253"/>
      <c r="F293" s="251"/>
      <c r="G293" s="251"/>
      <c r="H293" s="252"/>
      <c r="I293" s="251"/>
      <c r="J293" s="251"/>
      <c r="K293" s="251"/>
      <c r="L293" s="251"/>
      <c r="M293" s="251"/>
    </row>
    <row r="294" spans="1:13" s="249" customFormat="1" x14ac:dyDescent="0.3">
      <c r="A294" s="255"/>
      <c r="B294" s="255"/>
      <c r="C294" s="254"/>
      <c r="D294" s="254"/>
      <c r="E294" s="253"/>
      <c r="F294" s="251"/>
      <c r="G294" s="251"/>
      <c r="H294" s="252"/>
      <c r="I294" s="251"/>
      <c r="J294" s="251"/>
      <c r="K294" s="251"/>
      <c r="L294" s="251"/>
      <c r="M294" s="251"/>
    </row>
    <row r="295" spans="1:13" s="249" customFormat="1" x14ac:dyDescent="0.3">
      <c r="A295" s="255"/>
      <c r="B295" s="255"/>
      <c r="C295" s="254"/>
      <c r="D295" s="254"/>
      <c r="E295" s="253"/>
      <c r="F295" s="251"/>
      <c r="G295" s="251"/>
      <c r="H295" s="252"/>
      <c r="I295" s="251"/>
      <c r="J295" s="251"/>
      <c r="K295" s="251"/>
      <c r="L295" s="251"/>
      <c r="M295" s="251"/>
    </row>
    <row r="296" spans="1:13" s="249" customFormat="1" x14ac:dyDescent="0.3">
      <c r="A296" s="255"/>
      <c r="B296" s="255"/>
      <c r="C296" s="254"/>
      <c r="D296" s="254"/>
      <c r="E296" s="253"/>
      <c r="F296" s="251"/>
      <c r="G296" s="251"/>
      <c r="H296" s="252"/>
      <c r="I296" s="251"/>
      <c r="J296" s="251"/>
      <c r="K296" s="251"/>
      <c r="L296" s="251"/>
      <c r="M296" s="251"/>
    </row>
    <row r="297" spans="1:13" s="249" customFormat="1" x14ac:dyDescent="0.3">
      <c r="A297" s="255"/>
      <c r="B297" s="255"/>
      <c r="C297" s="254"/>
      <c r="D297" s="254"/>
      <c r="E297" s="253"/>
      <c r="F297" s="251"/>
      <c r="G297" s="251"/>
      <c r="H297" s="252"/>
      <c r="I297" s="251"/>
      <c r="J297" s="251"/>
      <c r="K297" s="251"/>
      <c r="L297" s="251"/>
      <c r="M297" s="251"/>
    </row>
    <row r="298" spans="1:13" s="249" customFormat="1" x14ac:dyDescent="0.3">
      <c r="A298" s="255"/>
      <c r="B298" s="255"/>
      <c r="C298" s="254"/>
      <c r="D298" s="254"/>
      <c r="E298" s="253"/>
      <c r="F298" s="251"/>
      <c r="G298" s="251"/>
      <c r="H298" s="252"/>
      <c r="I298" s="251"/>
      <c r="J298" s="251"/>
      <c r="K298" s="251"/>
      <c r="L298" s="251"/>
      <c r="M298" s="251"/>
    </row>
    <row r="299" spans="1:13" s="249" customFormat="1" x14ac:dyDescent="0.3">
      <c r="A299" s="255"/>
      <c r="B299" s="255"/>
      <c r="C299" s="254"/>
      <c r="D299" s="254"/>
      <c r="E299" s="253"/>
      <c r="F299" s="251"/>
      <c r="G299" s="251"/>
      <c r="H299" s="252"/>
      <c r="I299" s="251"/>
      <c r="J299" s="251"/>
      <c r="K299" s="251"/>
      <c r="L299" s="251"/>
      <c r="M299" s="251"/>
    </row>
    <row r="300" spans="1:13" s="249" customFormat="1" x14ac:dyDescent="0.3">
      <c r="A300" s="255"/>
      <c r="B300" s="255"/>
      <c r="C300" s="254"/>
      <c r="D300" s="254"/>
      <c r="E300" s="253"/>
      <c r="F300" s="251"/>
      <c r="G300" s="251"/>
      <c r="H300" s="252"/>
      <c r="I300" s="251"/>
      <c r="J300" s="251"/>
      <c r="K300" s="251"/>
      <c r="L300" s="251"/>
      <c r="M300" s="251"/>
    </row>
    <row r="301" spans="1:13" s="249" customFormat="1" x14ac:dyDescent="0.3">
      <c r="A301" s="255"/>
      <c r="B301" s="255"/>
      <c r="C301" s="254"/>
      <c r="D301" s="254"/>
      <c r="E301" s="253"/>
      <c r="F301" s="251"/>
      <c r="G301" s="251"/>
      <c r="H301" s="252"/>
      <c r="I301" s="251"/>
      <c r="J301" s="251"/>
      <c r="K301" s="251"/>
      <c r="L301" s="251"/>
      <c r="M301" s="251"/>
    </row>
    <row r="302" spans="1:13" s="249" customFormat="1" x14ac:dyDescent="0.3">
      <c r="A302" s="255"/>
      <c r="B302" s="255"/>
      <c r="C302" s="254"/>
      <c r="D302" s="254"/>
      <c r="E302" s="253"/>
      <c r="F302" s="251"/>
      <c r="G302" s="251"/>
      <c r="H302" s="252"/>
      <c r="I302" s="251"/>
      <c r="J302" s="251"/>
      <c r="K302" s="251"/>
      <c r="L302" s="251"/>
      <c r="M302" s="251"/>
    </row>
    <row r="303" spans="1:13" s="249" customFormat="1" x14ac:dyDescent="0.3">
      <c r="A303" s="255"/>
      <c r="B303" s="255"/>
      <c r="C303" s="254"/>
      <c r="D303" s="254"/>
      <c r="E303" s="253"/>
      <c r="F303" s="251"/>
      <c r="G303" s="251"/>
      <c r="H303" s="252"/>
      <c r="I303" s="251"/>
      <c r="J303" s="251"/>
      <c r="K303" s="251"/>
      <c r="L303" s="251"/>
      <c r="M303" s="251"/>
    </row>
    <row r="304" spans="1:13" s="249" customFormat="1" x14ac:dyDescent="0.3">
      <c r="A304" s="255"/>
      <c r="B304" s="255"/>
      <c r="C304" s="254"/>
      <c r="D304" s="254"/>
      <c r="E304" s="253"/>
      <c r="F304" s="251"/>
      <c r="G304" s="251"/>
      <c r="H304" s="252"/>
      <c r="I304" s="251"/>
      <c r="J304" s="251"/>
      <c r="K304" s="251"/>
      <c r="L304" s="251"/>
      <c r="M304" s="251"/>
    </row>
    <row r="305" spans="1:13" s="249" customFormat="1" x14ac:dyDescent="0.3">
      <c r="A305" s="255"/>
      <c r="B305" s="255"/>
      <c r="C305" s="254"/>
      <c r="D305" s="254"/>
      <c r="E305" s="253"/>
      <c r="F305" s="251"/>
      <c r="G305" s="251"/>
      <c r="H305" s="252"/>
      <c r="I305" s="251"/>
      <c r="J305" s="251"/>
      <c r="K305" s="251"/>
      <c r="L305" s="251"/>
      <c r="M305" s="251"/>
    </row>
    <row r="306" spans="1:13" s="249" customFormat="1" x14ac:dyDescent="0.3">
      <c r="A306" s="255"/>
      <c r="B306" s="255"/>
      <c r="C306" s="254"/>
      <c r="D306" s="254"/>
      <c r="E306" s="253"/>
      <c r="F306" s="251"/>
      <c r="G306" s="251"/>
      <c r="H306" s="252"/>
      <c r="I306" s="251"/>
      <c r="J306" s="251"/>
      <c r="K306" s="251"/>
      <c r="L306" s="251"/>
      <c r="M306" s="251"/>
    </row>
    <row r="307" spans="1:13" s="249" customFormat="1" x14ac:dyDescent="0.3">
      <c r="A307" s="255"/>
      <c r="B307" s="255"/>
      <c r="C307" s="254"/>
      <c r="D307" s="254"/>
      <c r="E307" s="253"/>
      <c r="F307" s="251"/>
      <c r="G307" s="251"/>
      <c r="H307" s="252"/>
      <c r="I307" s="251"/>
      <c r="J307" s="251"/>
      <c r="K307" s="251"/>
      <c r="L307" s="251"/>
      <c r="M307" s="251"/>
    </row>
    <row r="308" spans="1:13" s="249" customFormat="1" x14ac:dyDescent="0.3">
      <c r="A308" s="255"/>
      <c r="B308" s="255"/>
      <c r="C308" s="254"/>
      <c r="D308" s="254"/>
      <c r="E308" s="253"/>
      <c r="F308" s="251"/>
      <c r="G308" s="251"/>
      <c r="H308" s="252"/>
      <c r="I308" s="251"/>
      <c r="J308" s="251"/>
      <c r="K308" s="251"/>
      <c r="L308" s="251"/>
      <c r="M308" s="251"/>
    </row>
    <row r="309" spans="1:13" s="249" customFormat="1" x14ac:dyDescent="0.3">
      <c r="A309" s="255"/>
      <c r="B309" s="255"/>
      <c r="C309" s="254"/>
      <c r="D309" s="254"/>
      <c r="E309" s="253"/>
      <c r="F309" s="251"/>
      <c r="G309" s="251"/>
      <c r="H309" s="252"/>
      <c r="I309" s="251"/>
      <c r="J309" s="251"/>
      <c r="K309" s="251"/>
      <c r="L309" s="251"/>
      <c r="M309" s="251"/>
    </row>
    <row r="310" spans="1:13" s="249" customFormat="1" x14ac:dyDescent="0.3">
      <c r="A310" s="255"/>
      <c r="B310" s="255"/>
      <c r="C310" s="254"/>
      <c r="D310" s="254"/>
      <c r="E310" s="253"/>
      <c r="F310" s="251"/>
      <c r="G310" s="251"/>
      <c r="H310" s="252"/>
      <c r="I310" s="251"/>
      <c r="J310" s="251"/>
      <c r="K310" s="251"/>
      <c r="L310" s="251"/>
      <c r="M310" s="251"/>
    </row>
    <row r="311" spans="1:13" s="249" customFormat="1" x14ac:dyDescent="0.3">
      <c r="A311" s="255"/>
      <c r="B311" s="255"/>
      <c r="C311" s="254"/>
      <c r="D311" s="254"/>
      <c r="E311" s="253"/>
      <c r="F311" s="251"/>
      <c r="G311" s="251"/>
      <c r="H311" s="252"/>
      <c r="I311" s="251"/>
      <c r="J311" s="251"/>
      <c r="K311" s="251"/>
      <c r="L311" s="251"/>
      <c r="M311" s="251"/>
    </row>
    <row r="312" spans="1:13" s="249" customFormat="1" x14ac:dyDescent="0.3">
      <c r="A312" s="255"/>
      <c r="B312" s="255"/>
      <c r="C312" s="254"/>
      <c r="D312" s="254"/>
      <c r="E312" s="253"/>
      <c r="F312" s="251"/>
      <c r="G312" s="251"/>
      <c r="H312" s="252"/>
      <c r="I312" s="251"/>
      <c r="J312" s="251"/>
      <c r="K312" s="251"/>
      <c r="L312" s="251"/>
      <c r="M312" s="251"/>
    </row>
    <row r="313" spans="1:13" s="249" customFormat="1" x14ac:dyDescent="0.3">
      <c r="A313" s="255"/>
      <c r="B313" s="255"/>
      <c r="C313" s="254"/>
      <c r="D313" s="254"/>
      <c r="E313" s="253"/>
      <c r="F313" s="251"/>
      <c r="G313" s="251"/>
      <c r="H313" s="252"/>
      <c r="I313" s="251"/>
      <c r="J313" s="251"/>
      <c r="K313" s="251"/>
      <c r="L313" s="251"/>
      <c r="M313" s="251"/>
    </row>
    <row r="314" spans="1:13" s="249" customFormat="1" x14ac:dyDescent="0.3">
      <c r="A314" s="255"/>
      <c r="B314" s="255"/>
      <c r="C314" s="254"/>
      <c r="D314" s="254"/>
      <c r="E314" s="253"/>
      <c r="F314" s="251"/>
      <c r="G314" s="251"/>
      <c r="H314" s="252"/>
      <c r="I314" s="251"/>
      <c r="J314" s="251"/>
      <c r="K314" s="251"/>
      <c r="L314" s="251"/>
      <c r="M314" s="251"/>
    </row>
    <row r="315" spans="1:13" s="249" customFormat="1" x14ac:dyDescent="0.3">
      <c r="A315" s="255"/>
      <c r="B315" s="255"/>
      <c r="C315" s="254"/>
      <c r="D315" s="254"/>
      <c r="E315" s="253"/>
      <c r="F315" s="251"/>
      <c r="G315" s="251"/>
      <c r="H315" s="252"/>
      <c r="I315" s="251"/>
      <c r="J315" s="251"/>
      <c r="K315" s="251"/>
      <c r="L315" s="251"/>
      <c r="M315" s="251"/>
    </row>
    <row r="316" spans="1:13" s="249" customFormat="1" x14ac:dyDescent="0.3">
      <c r="A316" s="255"/>
      <c r="B316" s="255"/>
      <c r="C316" s="254"/>
      <c r="D316" s="254"/>
      <c r="E316" s="253"/>
      <c r="F316" s="251"/>
      <c r="G316" s="251"/>
      <c r="H316" s="252"/>
      <c r="I316" s="251"/>
      <c r="J316" s="251"/>
      <c r="K316" s="251"/>
      <c r="L316" s="251"/>
      <c r="M316" s="251"/>
    </row>
    <row r="317" spans="1:13" s="249" customFormat="1" x14ac:dyDescent="0.3">
      <c r="A317" s="255"/>
      <c r="B317" s="255"/>
      <c r="C317" s="254"/>
      <c r="D317" s="254"/>
      <c r="E317" s="253"/>
      <c r="F317" s="251"/>
      <c r="G317" s="251"/>
      <c r="H317" s="252"/>
      <c r="I317" s="251"/>
      <c r="J317" s="251"/>
      <c r="K317" s="251"/>
      <c r="L317" s="251"/>
      <c r="M317" s="251"/>
    </row>
    <row r="318" spans="1:13" s="249" customFormat="1" x14ac:dyDescent="0.3">
      <c r="A318" s="255"/>
      <c r="B318" s="255"/>
      <c r="C318" s="254"/>
      <c r="D318" s="254"/>
      <c r="E318" s="253"/>
      <c r="F318" s="251"/>
      <c r="G318" s="251"/>
      <c r="H318" s="252"/>
      <c r="I318" s="251"/>
      <c r="J318" s="251"/>
      <c r="K318" s="251"/>
      <c r="L318" s="251"/>
      <c r="M318" s="251"/>
    </row>
    <row r="319" spans="1:13" s="249" customFormat="1" x14ac:dyDescent="0.3">
      <c r="A319" s="255"/>
      <c r="B319" s="255"/>
      <c r="C319" s="254"/>
      <c r="D319" s="254"/>
      <c r="E319" s="253"/>
      <c r="F319" s="251"/>
      <c r="G319" s="251"/>
      <c r="H319" s="252"/>
      <c r="I319" s="251"/>
      <c r="J319" s="251"/>
      <c r="K319" s="251"/>
      <c r="L319" s="251"/>
      <c r="M319" s="251"/>
    </row>
    <row r="320" spans="1:13" s="249" customFormat="1" x14ac:dyDescent="0.3">
      <c r="A320" s="255"/>
      <c r="B320" s="255"/>
      <c r="C320" s="254"/>
      <c r="D320" s="254"/>
      <c r="E320" s="253"/>
      <c r="F320" s="251"/>
      <c r="G320" s="251"/>
      <c r="H320" s="252"/>
      <c r="I320" s="251"/>
      <c r="J320" s="251"/>
      <c r="K320" s="251"/>
      <c r="L320" s="251"/>
      <c r="M320" s="251"/>
    </row>
    <row r="321" spans="1:13" s="249" customFormat="1" x14ac:dyDescent="0.3">
      <c r="A321" s="255"/>
      <c r="B321" s="255"/>
      <c r="C321" s="254"/>
      <c r="D321" s="254"/>
      <c r="E321" s="253"/>
      <c r="F321" s="251"/>
      <c r="G321" s="251"/>
      <c r="H321" s="252"/>
      <c r="I321" s="251"/>
      <c r="J321" s="251"/>
      <c r="K321" s="251"/>
      <c r="L321" s="251"/>
      <c r="M321" s="251"/>
    </row>
    <row r="322" spans="1:13" s="249" customFormat="1" x14ac:dyDescent="0.3">
      <c r="A322" s="255"/>
      <c r="B322" s="255"/>
      <c r="C322" s="254"/>
      <c r="D322" s="254"/>
      <c r="E322" s="253"/>
      <c r="F322" s="251"/>
      <c r="G322" s="251"/>
      <c r="H322" s="252"/>
      <c r="I322" s="251"/>
      <c r="J322" s="251"/>
      <c r="K322" s="251"/>
      <c r="L322" s="251"/>
      <c r="M322" s="251"/>
    </row>
    <row r="323" spans="1:13" s="249" customFormat="1" x14ac:dyDescent="0.3">
      <c r="A323" s="255"/>
      <c r="B323" s="255"/>
      <c r="C323" s="254"/>
      <c r="D323" s="254"/>
      <c r="E323" s="253"/>
      <c r="F323" s="251"/>
      <c r="G323" s="251"/>
      <c r="H323" s="252"/>
      <c r="I323" s="251"/>
      <c r="J323" s="251"/>
      <c r="K323" s="251"/>
      <c r="L323" s="251"/>
      <c r="M323" s="251"/>
    </row>
    <row r="324" spans="1:13" s="249" customFormat="1" x14ac:dyDescent="0.3">
      <c r="A324" s="255"/>
      <c r="B324" s="255"/>
      <c r="C324" s="254"/>
      <c r="D324" s="254"/>
      <c r="E324" s="253"/>
      <c r="F324" s="251"/>
      <c r="G324" s="251"/>
      <c r="H324" s="252"/>
      <c r="I324" s="251"/>
      <c r="J324" s="251"/>
      <c r="K324" s="251"/>
      <c r="L324" s="251"/>
      <c r="M324" s="251"/>
    </row>
    <row r="325" spans="1:13" s="249" customFormat="1" x14ac:dyDescent="0.3">
      <c r="A325" s="255"/>
      <c r="B325" s="255"/>
      <c r="C325" s="254"/>
      <c r="D325" s="254"/>
      <c r="E325" s="253"/>
      <c r="F325" s="251"/>
      <c r="G325" s="251"/>
      <c r="H325" s="252"/>
      <c r="I325" s="251"/>
      <c r="J325" s="251"/>
      <c r="K325" s="251"/>
      <c r="L325" s="251"/>
      <c r="M325" s="251"/>
    </row>
    <row r="326" spans="1:13" s="249" customFormat="1" x14ac:dyDescent="0.3">
      <c r="A326" s="255"/>
      <c r="B326" s="255"/>
      <c r="C326" s="254"/>
      <c r="D326" s="254"/>
      <c r="E326" s="253"/>
      <c r="F326" s="251"/>
      <c r="G326" s="251"/>
      <c r="H326" s="252"/>
      <c r="I326" s="251"/>
      <c r="J326" s="251"/>
      <c r="K326" s="251"/>
      <c r="L326" s="251"/>
      <c r="M326" s="251"/>
    </row>
    <row r="327" spans="1:13" s="249" customFormat="1" x14ac:dyDescent="0.3">
      <c r="A327" s="255"/>
      <c r="B327" s="255"/>
      <c r="C327" s="254"/>
      <c r="D327" s="254"/>
      <c r="E327" s="253"/>
      <c r="F327" s="251"/>
      <c r="G327" s="251"/>
      <c r="H327" s="252"/>
      <c r="I327" s="251"/>
      <c r="J327" s="251"/>
      <c r="K327" s="251"/>
      <c r="L327" s="251"/>
      <c r="M327" s="251"/>
    </row>
    <row r="328" spans="1:13" s="249" customFormat="1" x14ac:dyDescent="0.3">
      <c r="A328" s="255"/>
      <c r="B328" s="255"/>
      <c r="C328" s="254"/>
      <c r="D328" s="254"/>
      <c r="E328" s="253"/>
      <c r="F328" s="251"/>
      <c r="G328" s="251"/>
      <c r="H328" s="252"/>
      <c r="I328" s="251"/>
      <c r="J328" s="251"/>
      <c r="K328" s="251"/>
      <c r="L328" s="251"/>
      <c r="M328" s="251"/>
    </row>
    <row r="329" spans="1:13" s="249" customFormat="1" x14ac:dyDescent="0.3">
      <c r="A329" s="255"/>
      <c r="B329" s="255"/>
      <c r="C329" s="254"/>
      <c r="D329" s="254"/>
      <c r="E329" s="253"/>
      <c r="F329" s="251"/>
      <c r="G329" s="251"/>
      <c r="H329" s="252"/>
      <c r="I329" s="251"/>
      <c r="J329" s="251"/>
      <c r="K329" s="251"/>
      <c r="L329" s="251"/>
      <c r="M329" s="251"/>
    </row>
    <row r="330" spans="1:13" s="249" customFormat="1" x14ac:dyDescent="0.3">
      <c r="A330" s="255"/>
      <c r="B330" s="255"/>
      <c r="C330" s="254"/>
      <c r="D330" s="254"/>
      <c r="E330" s="253"/>
      <c r="F330" s="251"/>
      <c r="G330" s="251"/>
      <c r="H330" s="252"/>
      <c r="I330" s="251"/>
      <c r="J330" s="251"/>
      <c r="K330" s="251"/>
      <c r="L330" s="251"/>
      <c r="M330" s="251"/>
    </row>
    <row r="331" spans="1:13" s="249" customFormat="1" x14ac:dyDescent="0.3">
      <c r="A331" s="255"/>
      <c r="B331" s="255"/>
      <c r="C331" s="254"/>
      <c r="D331" s="254"/>
      <c r="E331" s="253"/>
      <c r="F331" s="251"/>
      <c r="G331" s="251"/>
      <c r="H331" s="252"/>
      <c r="I331" s="251"/>
      <c r="J331" s="251"/>
      <c r="K331" s="251"/>
      <c r="L331" s="251"/>
      <c r="M331" s="251"/>
    </row>
    <row r="332" spans="1:13" s="249" customFormat="1" x14ac:dyDescent="0.3">
      <c r="A332" s="255"/>
      <c r="B332" s="255"/>
      <c r="C332" s="254"/>
      <c r="D332" s="254"/>
      <c r="E332" s="253"/>
      <c r="F332" s="251"/>
      <c r="G332" s="251"/>
      <c r="H332" s="252"/>
      <c r="I332" s="251"/>
      <c r="J332" s="251"/>
      <c r="K332" s="251"/>
      <c r="L332" s="251"/>
      <c r="M332" s="251"/>
    </row>
    <row r="333" spans="1:13" s="249" customFormat="1" x14ac:dyDescent="0.3">
      <c r="A333" s="255"/>
      <c r="B333" s="255"/>
      <c r="C333" s="254"/>
      <c r="D333" s="254"/>
      <c r="E333" s="253"/>
      <c r="F333" s="251"/>
      <c r="G333" s="251"/>
      <c r="H333" s="252"/>
      <c r="I333" s="251"/>
      <c r="J333" s="251"/>
      <c r="K333" s="251"/>
      <c r="L333" s="251"/>
      <c r="M333" s="251"/>
    </row>
    <row r="334" spans="1:13" s="249" customFormat="1" x14ac:dyDescent="0.3">
      <c r="A334" s="255"/>
      <c r="B334" s="255"/>
      <c r="C334" s="254"/>
      <c r="D334" s="254"/>
      <c r="E334" s="253"/>
      <c r="F334" s="251"/>
      <c r="G334" s="251"/>
      <c r="H334" s="252"/>
      <c r="I334" s="251"/>
      <c r="J334" s="251"/>
      <c r="K334" s="251"/>
      <c r="L334" s="251"/>
      <c r="M334" s="251"/>
    </row>
    <row r="335" spans="1:13" s="249" customFormat="1" x14ac:dyDescent="0.3">
      <c r="A335" s="255"/>
      <c r="B335" s="255"/>
      <c r="C335" s="254"/>
      <c r="D335" s="254"/>
      <c r="E335" s="253"/>
      <c r="F335" s="251"/>
      <c r="G335" s="251"/>
      <c r="H335" s="252"/>
      <c r="I335" s="251"/>
      <c r="J335" s="251"/>
      <c r="K335" s="251"/>
      <c r="L335" s="251"/>
      <c r="M335" s="251"/>
    </row>
    <row r="336" spans="1:13" s="249" customFormat="1" x14ac:dyDescent="0.3">
      <c r="A336" s="255"/>
      <c r="B336" s="255"/>
      <c r="C336" s="254"/>
      <c r="D336" s="254"/>
      <c r="E336" s="253"/>
      <c r="F336" s="251"/>
      <c r="G336" s="251"/>
      <c r="H336" s="252"/>
      <c r="I336" s="251"/>
      <c r="J336" s="251"/>
      <c r="K336" s="251"/>
      <c r="L336" s="251"/>
      <c r="M336" s="251"/>
    </row>
    <row r="337" spans="1:13" s="249" customFormat="1" x14ac:dyDescent="0.3">
      <c r="A337" s="255"/>
      <c r="B337" s="255"/>
      <c r="C337" s="254"/>
      <c r="D337" s="254"/>
      <c r="E337" s="253"/>
      <c r="F337" s="251"/>
      <c r="G337" s="251"/>
      <c r="H337" s="252"/>
      <c r="I337" s="251"/>
      <c r="J337" s="251"/>
      <c r="K337" s="251"/>
      <c r="L337" s="251"/>
      <c r="M337" s="251"/>
    </row>
    <row r="338" spans="1:13" s="249" customFormat="1" x14ac:dyDescent="0.3">
      <c r="A338" s="255"/>
      <c r="B338" s="255"/>
      <c r="C338" s="254"/>
      <c r="D338" s="254"/>
      <c r="E338" s="253"/>
      <c r="F338" s="251"/>
      <c r="G338" s="251"/>
      <c r="H338" s="252"/>
      <c r="I338" s="251"/>
      <c r="J338" s="251"/>
      <c r="K338" s="251"/>
      <c r="L338" s="251"/>
      <c r="M338" s="251"/>
    </row>
    <row r="339" spans="1:13" s="249" customFormat="1" x14ac:dyDescent="0.3">
      <c r="A339" s="255"/>
      <c r="B339" s="255"/>
      <c r="C339" s="254"/>
      <c r="D339" s="254"/>
      <c r="E339" s="253"/>
      <c r="F339" s="251"/>
      <c r="G339" s="251"/>
      <c r="H339" s="252"/>
      <c r="I339" s="251"/>
      <c r="J339" s="251"/>
      <c r="K339" s="251"/>
      <c r="L339" s="251"/>
      <c r="M339" s="251"/>
    </row>
    <row r="340" spans="1:13" s="249" customFormat="1" x14ac:dyDescent="0.3">
      <c r="A340" s="255"/>
      <c r="B340" s="255"/>
      <c r="C340" s="254"/>
      <c r="D340" s="254"/>
      <c r="E340" s="253"/>
      <c r="F340" s="251"/>
      <c r="G340" s="251"/>
      <c r="H340" s="252"/>
      <c r="I340" s="251"/>
      <c r="J340" s="251"/>
      <c r="K340" s="251"/>
      <c r="L340" s="251"/>
      <c r="M340" s="251"/>
    </row>
    <row r="341" spans="1:13" s="249" customFormat="1" x14ac:dyDescent="0.3">
      <c r="A341" s="255"/>
      <c r="B341" s="255"/>
      <c r="C341" s="254"/>
      <c r="D341" s="254"/>
      <c r="E341" s="253"/>
      <c r="F341" s="251"/>
      <c r="G341" s="251"/>
      <c r="H341" s="252"/>
      <c r="I341" s="251"/>
      <c r="J341" s="251"/>
      <c r="K341" s="251"/>
      <c r="L341" s="251"/>
      <c r="M341" s="251"/>
    </row>
    <row r="342" spans="1:13" s="249" customFormat="1" x14ac:dyDescent="0.3">
      <c r="A342" s="255"/>
      <c r="B342" s="255"/>
      <c r="C342" s="254"/>
      <c r="D342" s="254"/>
      <c r="E342" s="253"/>
      <c r="F342" s="251"/>
      <c r="G342" s="251"/>
      <c r="H342" s="252"/>
      <c r="I342" s="251"/>
      <c r="J342" s="251"/>
      <c r="K342" s="251"/>
      <c r="L342" s="251"/>
      <c r="M342" s="251"/>
    </row>
    <row r="343" spans="1:13" s="249" customFormat="1" x14ac:dyDescent="0.3">
      <c r="A343" s="255"/>
      <c r="B343" s="255"/>
      <c r="C343" s="254"/>
      <c r="D343" s="254"/>
      <c r="E343" s="253"/>
      <c r="F343" s="251"/>
      <c r="G343" s="251"/>
      <c r="H343" s="252"/>
      <c r="I343" s="251"/>
      <c r="J343" s="251"/>
      <c r="K343" s="251"/>
      <c r="L343" s="251"/>
      <c r="M343" s="251"/>
    </row>
    <row r="344" spans="1:13" s="249" customFormat="1" x14ac:dyDescent="0.3">
      <c r="A344" s="255"/>
      <c r="B344" s="255"/>
      <c r="C344" s="254"/>
      <c r="D344" s="254"/>
      <c r="E344" s="253"/>
      <c r="F344" s="251"/>
      <c r="G344" s="251"/>
      <c r="H344" s="252"/>
      <c r="I344" s="251"/>
      <c r="J344" s="251"/>
      <c r="K344" s="251"/>
      <c r="L344" s="251"/>
      <c r="M344" s="251"/>
    </row>
    <row r="345" spans="1:13" s="249" customFormat="1" x14ac:dyDescent="0.3">
      <c r="A345" s="255"/>
      <c r="B345" s="255"/>
      <c r="C345" s="254"/>
      <c r="D345" s="254"/>
      <c r="E345" s="253"/>
      <c r="F345" s="251"/>
      <c r="G345" s="251"/>
      <c r="H345" s="252"/>
      <c r="I345" s="251"/>
      <c r="J345" s="251"/>
      <c r="K345" s="251"/>
      <c r="L345" s="251"/>
      <c r="M345" s="251"/>
    </row>
    <row r="346" spans="1:13" s="249" customFormat="1" x14ac:dyDescent="0.3">
      <c r="A346" s="255"/>
      <c r="B346" s="255"/>
      <c r="C346" s="254"/>
      <c r="D346" s="254"/>
      <c r="E346" s="253"/>
      <c r="F346" s="251"/>
      <c r="G346" s="251"/>
      <c r="H346" s="252"/>
      <c r="I346" s="251"/>
      <c r="J346" s="251"/>
      <c r="K346" s="251"/>
      <c r="L346" s="251"/>
      <c r="M346" s="251"/>
    </row>
    <row r="347" spans="1:13" s="249" customFormat="1" x14ac:dyDescent="0.3">
      <c r="A347" s="255"/>
      <c r="B347" s="255"/>
      <c r="C347" s="254"/>
      <c r="D347" s="254"/>
      <c r="E347" s="253"/>
      <c r="F347" s="251"/>
      <c r="G347" s="251"/>
      <c r="H347" s="252"/>
      <c r="I347" s="251"/>
      <c r="J347" s="251"/>
      <c r="K347" s="251"/>
      <c r="L347" s="251"/>
      <c r="M347" s="251"/>
    </row>
    <row r="348" spans="1:13" s="249" customFormat="1" x14ac:dyDescent="0.3">
      <c r="A348" s="255"/>
      <c r="B348" s="255"/>
      <c r="C348" s="254"/>
      <c r="D348" s="254"/>
      <c r="E348" s="253"/>
      <c r="F348" s="251"/>
      <c r="G348" s="251"/>
      <c r="H348" s="252"/>
      <c r="I348" s="251"/>
      <c r="J348" s="251"/>
      <c r="K348" s="251"/>
      <c r="L348" s="251"/>
      <c r="M348" s="251"/>
    </row>
    <row r="349" spans="1:13" s="249" customFormat="1" x14ac:dyDescent="0.3">
      <c r="A349" s="255"/>
      <c r="B349" s="255"/>
      <c r="C349" s="254"/>
      <c r="D349" s="254"/>
      <c r="E349" s="253"/>
      <c r="F349" s="251"/>
      <c r="G349" s="251"/>
      <c r="H349" s="252"/>
      <c r="I349" s="251"/>
      <c r="J349" s="251"/>
      <c r="K349" s="251"/>
      <c r="L349" s="251"/>
      <c r="M349" s="251"/>
    </row>
    <row r="350" spans="1:13" s="249" customFormat="1" x14ac:dyDescent="0.3">
      <c r="A350" s="255"/>
      <c r="B350" s="255"/>
      <c r="C350" s="254"/>
      <c r="D350" s="254"/>
      <c r="E350" s="253"/>
      <c r="F350" s="251"/>
      <c r="G350" s="251"/>
      <c r="H350" s="252"/>
      <c r="I350" s="251"/>
      <c r="J350" s="251"/>
      <c r="K350" s="251"/>
      <c r="L350" s="251"/>
      <c r="M350" s="251"/>
    </row>
    <row r="351" spans="1:13" s="249" customFormat="1" x14ac:dyDescent="0.3">
      <c r="A351" s="255"/>
      <c r="B351" s="255"/>
      <c r="C351" s="254"/>
      <c r="D351" s="254"/>
      <c r="E351" s="253"/>
      <c r="F351" s="251"/>
      <c r="G351" s="251"/>
      <c r="H351" s="252"/>
      <c r="I351" s="251"/>
      <c r="J351" s="251"/>
      <c r="K351" s="251"/>
      <c r="L351" s="251"/>
      <c r="M351" s="251"/>
    </row>
    <row r="352" spans="1:13" s="249" customFormat="1" x14ac:dyDescent="0.3">
      <c r="A352" s="255"/>
      <c r="B352" s="255"/>
      <c r="C352" s="254"/>
      <c r="D352" s="254"/>
      <c r="E352" s="253"/>
      <c r="F352" s="251"/>
      <c r="G352" s="251"/>
      <c r="H352" s="252"/>
      <c r="I352" s="251"/>
      <c r="J352" s="251"/>
      <c r="K352" s="251"/>
      <c r="L352" s="251"/>
      <c r="M352" s="251"/>
    </row>
    <row r="353" spans="1:13" s="249" customFormat="1" x14ac:dyDescent="0.3">
      <c r="A353" s="255"/>
      <c r="B353" s="255"/>
      <c r="C353" s="254"/>
      <c r="D353" s="254"/>
      <c r="E353" s="253"/>
      <c r="F353" s="251"/>
      <c r="G353" s="251"/>
      <c r="H353" s="252"/>
      <c r="I353" s="251"/>
      <c r="J353" s="251"/>
      <c r="K353" s="251"/>
      <c r="L353" s="251"/>
      <c r="M353" s="251"/>
    </row>
    <row r="354" spans="1:13" s="249" customFormat="1" x14ac:dyDescent="0.3">
      <c r="A354" s="255"/>
      <c r="B354" s="255"/>
      <c r="C354" s="254"/>
      <c r="D354" s="254"/>
      <c r="E354" s="253"/>
      <c r="F354" s="251"/>
      <c r="G354" s="251"/>
      <c r="H354" s="252"/>
      <c r="I354" s="251"/>
      <c r="J354" s="251"/>
      <c r="K354" s="251"/>
      <c r="L354" s="251"/>
      <c r="M354" s="251"/>
    </row>
    <row r="355" spans="1:13" s="249" customFormat="1" x14ac:dyDescent="0.3">
      <c r="A355" s="255"/>
      <c r="B355" s="255"/>
      <c r="C355" s="254"/>
      <c r="D355" s="254"/>
      <c r="E355" s="253"/>
      <c r="F355" s="251"/>
      <c r="G355" s="251"/>
      <c r="H355" s="252"/>
      <c r="I355" s="251"/>
      <c r="J355" s="251"/>
      <c r="K355" s="251"/>
      <c r="L355" s="251"/>
      <c r="M355" s="251"/>
    </row>
    <row r="356" spans="1:13" s="249" customFormat="1" x14ac:dyDescent="0.3">
      <c r="A356" s="255"/>
      <c r="B356" s="255"/>
      <c r="C356" s="254"/>
      <c r="D356" s="254"/>
      <c r="E356" s="253"/>
      <c r="F356" s="251"/>
      <c r="G356" s="251"/>
      <c r="H356" s="252"/>
      <c r="I356" s="251"/>
      <c r="J356" s="251"/>
      <c r="K356" s="251"/>
      <c r="L356" s="251"/>
      <c r="M356" s="251"/>
    </row>
    <row r="357" spans="1:13" s="249" customFormat="1" x14ac:dyDescent="0.3">
      <c r="A357" s="255"/>
      <c r="B357" s="255"/>
      <c r="C357" s="254"/>
      <c r="D357" s="254"/>
      <c r="E357" s="253"/>
      <c r="F357" s="251"/>
      <c r="G357" s="251"/>
      <c r="H357" s="252"/>
      <c r="I357" s="251"/>
      <c r="J357" s="251"/>
      <c r="K357" s="251"/>
      <c r="L357" s="251"/>
      <c r="M357" s="251"/>
    </row>
    <row r="358" spans="1:13" s="249" customFormat="1" x14ac:dyDescent="0.3">
      <c r="A358" s="255"/>
      <c r="B358" s="255"/>
      <c r="C358" s="254"/>
      <c r="D358" s="254"/>
      <c r="E358" s="253"/>
      <c r="F358" s="251"/>
      <c r="G358" s="251"/>
      <c r="H358" s="252"/>
      <c r="I358" s="251"/>
      <c r="J358" s="251"/>
      <c r="K358" s="251"/>
      <c r="L358" s="251"/>
      <c r="M358" s="251"/>
    </row>
    <row r="359" spans="1:13" s="249" customFormat="1" x14ac:dyDescent="0.3">
      <c r="A359" s="255"/>
      <c r="B359" s="255"/>
      <c r="C359" s="254"/>
      <c r="D359" s="254"/>
      <c r="E359" s="253"/>
      <c r="F359" s="251"/>
      <c r="G359" s="251"/>
      <c r="H359" s="252"/>
      <c r="I359" s="251"/>
      <c r="J359" s="251"/>
      <c r="K359" s="251"/>
      <c r="L359" s="251"/>
      <c r="M359" s="251"/>
    </row>
    <row r="360" spans="1:13" s="249" customFormat="1" x14ac:dyDescent="0.3">
      <c r="A360" s="255"/>
      <c r="B360" s="255"/>
      <c r="C360" s="254"/>
      <c r="D360" s="254"/>
      <c r="E360" s="253"/>
      <c r="F360" s="251"/>
      <c r="G360" s="251"/>
      <c r="H360" s="252"/>
      <c r="I360" s="251"/>
      <c r="J360" s="251"/>
      <c r="K360" s="251"/>
      <c r="L360" s="251"/>
      <c r="M360" s="251"/>
    </row>
    <row r="361" spans="1:13" s="249" customFormat="1" x14ac:dyDescent="0.3">
      <c r="A361" s="255"/>
      <c r="B361" s="255"/>
      <c r="C361" s="254"/>
      <c r="D361" s="254"/>
      <c r="E361" s="253"/>
      <c r="F361" s="251"/>
      <c r="G361" s="251"/>
      <c r="H361" s="252"/>
      <c r="I361" s="251"/>
      <c r="J361" s="251"/>
      <c r="K361" s="251"/>
      <c r="L361" s="251"/>
      <c r="M361" s="251"/>
    </row>
    <row r="362" spans="1:13" s="249" customFormat="1" x14ac:dyDescent="0.3">
      <c r="A362" s="255"/>
      <c r="B362" s="255"/>
      <c r="C362" s="254"/>
      <c r="D362" s="254"/>
      <c r="E362" s="253"/>
      <c r="F362" s="251"/>
      <c r="G362" s="251"/>
      <c r="H362" s="252"/>
      <c r="I362" s="251"/>
      <c r="J362" s="251"/>
      <c r="K362" s="251"/>
      <c r="L362" s="251"/>
      <c r="M362" s="251"/>
    </row>
    <row r="363" spans="1:13" s="249" customFormat="1" x14ac:dyDescent="0.3">
      <c r="A363" s="255"/>
      <c r="B363" s="255"/>
      <c r="C363" s="254"/>
      <c r="D363" s="254"/>
      <c r="E363" s="253"/>
      <c r="F363" s="251"/>
      <c r="G363" s="251"/>
      <c r="H363" s="252"/>
      <c r="I363" s="251"/>
      <c r="J363" s="251"/>
      <c r="K363" s="251"/>
      <c r="L363" s="251"/>
      <c r="M363" s="251"/>
    </row>
    <row r="364" spans="1:13" s="249" customFormat="1" x14ac:dyDescent="0.3">
      <c r="A364" s="255"/>
      <c r="B364" s="255"/>
      <c r="C364" s="254"/>
      <c r="D364" s="254"/>
      <c r="E364" s="253"/>
      <c r="F364" s="251"/>
      <c r="G364" s="251"/>
      <c r="H364" s="252"/>
      <c r="I364" s="251"/>
      <c r="J364" s="251"/>
      <c r="K364" s="251"/>
      <c r="L364" s="251"/>
      <c r="M364" s="251"/>
    </row>
    <row r="365" spans="1:13" s="249" customFormat="1" x14ac:dyDescent="0.3">
      <c r="A365" s="255"/>
      <c r="B365" s="255"/>
      <c r="C365" s="254"/>
      <c r="D365" s="254"/>
      <c r="E365" s="253"/>
      <c r="F365" s="251"/>
      <c r="G365" s="251"/>
      <c r="H365" s="252"/>
      <c r="I365" s="251"/>
      <c r="J365" s="251"/>
      <c r="K365" s="251"/>
      <c r="L365" s="251"/>
      <c r="M365" s="251"/>
    </row>
    <row r="366" spans="1:13" s="249" customFormat="1" x14ac:dyDescent="0.3">
      <c r="A366" s="255"/>
      <c r="B366" s="255"/>
      <c r="C366" s="254"/>
      <c r="D366" s="254"/>
      <c r="E366" s="253"/>
      <c r="F366" s="251"/>
      <c r="G366" s="251"/>
      <c r="H366" s="252"/>
      <c r="I366" s="251"/>
      <c r="J366" s="251"/>
      <c r="K366" s="251"/>
      <c r="L366" s="251"/>
      <c r="M366" s="251"/>
    </row>
    <row r="367" spans="1:13" s="249" customFormat="1" x14ac:dyDescent="0.3">
      <c r="A367" s="255"/>
      <c r="B367" s="255"/>
      <c r="C367" s="254"/>
      <c r="D367" s="254"/>
      <c r="E367" s="253"/>
      <c r="F367" s="251"/>
      <c r="G367" s="251"/>
      <c r="H367" s="252"/>
      <c r="I367" s="251"/>
      <c r="J367" s="251"/>
      <c r="K367" s="251"/>
      <c r="L367" s="251"/>
      <c r="M367" s="251"/>
    </row>
    <row r="368" spans="1:13" s="249" customFormat="1" x14ac:dyDescent="0.3">
      <c r="A368" s="255"/>
      <c r="B368" s="255"/>
      <c r="C368" s="254"/>
      <c r="D368" s="254"/>
      <c r="E368" s="253"/>
      <c r="F368" s="251"/>
      <c r="G368" s="251"/>
      <c r="H368" s="252"/>
      <c r="I368" s="251"/>
      <c r="J368" s="251"/>
      <c r="K368" s="251"/>
      <c r="L368" s="251"/>
      <c r="M368" s="251"/>
    </row>
    <row r="369" spans="1:13" s="249" customFormat="1" x14ac:dyDescent="0.3">
      <c r="A369" s="255"/>
      <c r="B369" s="255"/>
      <c r="C369" s="254"/>
      <c r="D369" s="254"/>
      <c r="E369" s="253"/>
      <c r="F369" s="251"/>
      <c r="G369" s="251"/>
      <c r="H369" s="252"/>
      <c r="I369" s="251"/>
      <c r="J369" s="251"/>
      <c r="K369" s="251"/>
      <c r="L369" s="251"/>
      <c r="M369" s="251"/>
    </row>
    <row r="370" spans="1:13" s="249" customFormat="1" x14ac:dyDescent="0.3">
      <c r="A370" s="255"/>
      <c r="B370" s="255"/>
      <c r="C370" s="254"/>
      <c r="D370" s="254"/>
      <c r="E370" s="253"/>
      <c r="F370" s="251"/>
      <c r="G370" s="251"/>
      <c r="H370" s="252"/>
      <c r="I370" s="251"/>
      <c r="J370" s="251"/>
      <c r="K370" s="251"/>
      <c r="L370" s="251"/>
      <c r="M370" s="251"/>
    </row>
    <row r="371" spans="1:13" s="249" customFormat="1" x14ac:dyDescent="0.3">
      <c r="A371" s="255"/>
      <c r="B371" s="255"/>
      <c r="C371" s="254"/>
      <c r="D371" s="254"/>
      <c r="E371" s="253"/>
      <c r="F371" s="251"/>
      <c r="G371" s="251"/>
      <c r="H371" s="252"/>
      <c r="I371" s="251"/>
      <c r="J371" s="251"/>
      <c r="K371" s="251"/>
      <c r="L371" s="251"/>
      <c r="M371" s="251"/>
    </row>
    <row r="372" spans="1:13" s="249" customFormat="1" x14ac:dyDescent="0.3">
      <c r="A372" s="255"/>
      <c r="B372" s="255"/>
      <c r="C372" s="254"/>
      <c r="D372" s="254"/>
      <c r="E372" s="253"/>
      <c r="F372" s="251"/>
      <c r="G372" s="251"/>
      <c r="H372" s="252"/>
      <c r="I372" s="251"/>
      <c r="J372" s="251"/>
      <c r="K372" s="251"/>
      <c r="L372" s="251"/>
      <c r="M372" s="251"/>
    </row>
    <row r="373" spans="1:13" s="249" customFormat="1" x14ac:dyDescent="0.3">
      <c r="A373" s="255"/>
      <c r="B373" s="255"/>
      <c r="C373" s="254"/>
      <c r="D373" s="254"/>
      <c r="E373" s="253"/>
      <c r="F373" s="251"/>
      <c r="G373" s="251"/>
      <c r="H373" s="252"/>
      <c r="I373" s="251"/>
      <c r="J373" s="251"/>
      <c r="K373" s="251"/>
      <c r="L373" s="251"/>
      <c r="M373" s="251"/>
    </row>
    <row r="374" spans="1:13" s="249" customFormat="1" x14ac:dyDescent="0.3">
      <c r="A374" s="255"/>
      <c r="B374" s="255"/>
      <c r="C374" s="254"/>
      <c r="D374" s="254"/>
      <c r="E374" s="253"/>
      <c r="F374" s="251"/>
      <c r="G374" s="251"/>
      <c r="H374" s="252"/>
      <c r="I374" s="251"/>
      <c r="J374" s="251"/>
      <c r="K374" s="251"/>
      <c r="L374" s="251"/>
      <c r="M374" s="251"/>
    </row>
    <row r="375" spans="1:13" s="249" customFormat="1" x14ac:dyDescent="0.3">
      <c r="A375" s="255"/>
      <c r="B375" s="255"/>
      <c r="C375" s="254"/>
      <c r="D375" s="254"/>
      <c r="E375" s="253"/>
      <c r="F375" s="251"/>
      <c r="G375" s="251"/>
      <c r="H375" s="252"/>
      <c r="I375" s="251"/>
      <c r="J375" s="251"/>
      <c r="K375" s="251"/>
      <c r="L375" s="251"/>
      <c r="M375" s="251"/>
    </row>
    <row r="376" spans="1:13" s="249" customFormat="1" x14ac:dyDescent="0.3">
      <c r="A376" s="255"/>
      <c r="B376" s="255"/>
      <c r="C376" s="254"/>
      <c r="D376" s="254"/>
      <c r="E376" s="253"/>
      <c r="F376" s="251"/>
      <c r="G376" s="251"/>
      <c r="H376" s="252"/>
      <c r="I376" s="251"/>
      <c r="J376" s="251"/>
      <c r="K376" s="251"/>
      <c r="L376" s="251"/>
      <c r="M376" s="251"/>
    </row>
    <row r="377" spans="1:13" s="249" customFormat="1" x14ac:dyDescent="0.3">
      <c r="A377" s="255"/>
      <c r="B377" s="255"/>
      <c r="C377" s="254"/>
      <c r="D377" s="254"/>
      <c r="E377" s="253"/>
      <c r="F377" s="251"/>
      <c r="G377" s="251"/>
      <c r="H377" s="252"/>
      <c r="I377" s="251"/>
      <c r="J377" s="251"/>
      <c r="K377" s="251"/>
      <c r="L377" s="251"/>
      <c r="M377" s="251"/>
    </row>
    <row r="378" spans="1:13" s="249" customFormat="1" x14ac:dyDescent="0.3">
      <c r="A378" s="255"/>
      <c r="B378" s="255"/>
      <c r="C378" s="254"/>
      <c r="D378" s="254"/>
      <c r="E378" s="253"/>
      <c r="F378" s="251"/>
      <c r="G378" s="251"/>
      <c r="H378" s="252"/>
      <c r="I378" s="251"/>
      <c r="J378" s="251"/>
      <c r="K378" s="251"/>
      <c r="L378" s="251"/>
      <c r="M378" s="251"/>
    </row>
    <row r="379" spans="1:13" s="249" customFormat="1" x14ac:dyDescent="0.3">
      <c r="A379" s="255"/>
      <c r="B379" s="255"/>
      <c r="C379" s="254"/>
      <c r="D379" s="254"/>
      <c r="E379" s="253"/>
      <c r="F379" s="251"/>
      <c r="G379" s="251"/>
      <c r="H379" s="252"/>
      <c r="I379" s="251"/>
      <c r="J379" s="251"/>
      <c r="K379" s="251"/>
      <c r="L379" s="251"/>
      <c r="M379" s="251"/>
    </row>
    <row r="380" spans="1:13" s="249" customFormat="1" x14ac:dyDescent="0.3">
      <c r="A380" s="255"/>
      <c r="B380" s="255"/>
      <c r="C380" s="254"/>
      <c r="D380" s="254"/>
      <c r="E380" s="253"/>
      <c r="F380" s="251"/>
      <c r="G380" s="251"/>
      <c r="H380" s="252"/>
      <c r="I380" s="251"/>
      <c r="J380" s="251"/>
      <c r="K380" s="251"/>
      <c r="L380" s="251"/>
      <c r="M380" s="251"/>
    </row>
    <row r="381" spans="1:13" s="249" customFormat="1" x14ac:dyDescent="0.3">
      <c r="A381" s="255"/>
      <c r="B381" s="255"/>
      <c r="C381" s="254"/>
      <c r="D381" s="254"/>
      <c r="E381" s="253"/>
      <c r="F381" s="251"/>
      <c r="G381" s="251"/>
      <c r="H381" s="252"/>
      <c r="I381" s="251"/>
      <c r="J381" s="251"/>
      <c r="K381" s="251"/>
      <c r="L381" s="251"/>
      <c r="M381" s="251"/>
    </row>
    <row r="382" spans="1:13" s="249" customFormat="1" x14ac:dyDescent="0.3">
      <c r="A382" s="255"/>
      <c r="B382" s="255"/>
      <c r="C382" s="254"/>
      <c r="D382" s="254"/>
      <c r="E382" s="253"/>
      <c r="F382" s="251"/>
      <c r="G382" s="251"/>
      <c r="H382" s="252"/>
      <c r="I382" s="251"/>
      <c r="J382" s="251"/>
      <c r="K382" s="251"/>
      <c r="L382" s="251"/>
      <c r="M382" s="251"/>
    </row>
    <row r="383" spans="1:13" s="249" customFormat="1" x14ac:dyDescent="0.3">
      <c r="A383" s="255"/>
      <c r="B383" s="255"/>
      <c r="C383" s="254"/>
      <c r="D383" s="254"/>
      <c r="E383" s="253"/>
      <c r="F383" s="251"/>
      <c r="G383" s="251"/>
      <c r="H383" s="252"/>
      <c r="I383" s="251"/>
      <c r="J383" s="251"/>
      <c r="K383" s="251"/>
      <c r="L383" s="251"/>
      <c r="M383" s="251"/>
    </row>
    <row r="384" spans="1:13" s="249" customFormat="1" x14ac:dyDescent="0.3">
      <c r="A384" s="255"/>
      <c r="B384" s="255"/>
      <c r="C384" s="254"/>
      <c r="D384" s="254"/>
      <c r="E384" s="253"/>
      <c r="F384" s="251"/>
      <c r="G384" s="251"/>
      <c r="H384" s="252"/>
      <c r="I384" s="251"/>
      <c r="J384" s="251"/>
      <c r="K384" s="251"/>
      <c r="L384" s="251"/>
      <c r="M384" s="251"/>
    </row>
    <row r="385" spans="1:13" s="249" customFormat="1" x14ac:dyDescent="0.3">
      <c r="A385" s="255"/>
      <c r="B385" s="255"/>
      <c r="C385" s="254"/>
      <c r="D385" s="254"/>
      <c r="E385" s="253"/>
      <c r="F385" s="251"/>
      <c r="G385" s="251"/>
      <c r="H385" s="252"/>
      <c r="I385" s="251"/>
      <c r="J385" s="251"/>
      <c r="K385" s="251"/>
      <c r="L385" s="251"/>
      <c r="M385" s="251"/>
    </row>
    <row r="386" spans="1:13" s="249" customFormat="1" x14ac:dyDescent="0.3">
      <c r="A386" s="255"/>
      <c r="B386" s="255"/>
      <c r="C386" s="254"/>
      <c r="D386" s="254"/>
      <c r="E386" s="253"/>
      <c r="F386" s="251"/>
      <c r="G386" s="251"/>
      <c r="H386" s="252"/>
      <c r="I386" s="251"/>
      <c r="J386" s="251"/>
      <c r="K386" s="251"/>
      <c r="L386" s="251"/>
      <c r="M386" s="251"/>
    </row>
    <row r="387" spans="1:13" s="249" customFormat="1" x14ac:dyDescent="0.3">
      <c r="A387" s="255"/>
      <c r="B387" s="255"/>
      <c r="C387" s="254"/>
      <c r="D387" s="254"/>
      <c r="E387" s="253"/>
      <c r="F387" s="251"/>
      <c r="G387" s="251"/>
      <c r="H387" s="252"/>
      <c r="I387" s="251"/>
      <c r="J387" s="251"/>
      <c r="K387" s="251"/>
      <c r="L387" s="251"/>
      <c r="M387" s="251"/>
    </row>
    <row r="388" spans="1:13" s="249" customFormat="1" x14ac:dyDescent="0.3">
      <c r="A388" s="255"/>
      <c r="B388" s="255"/>
      <c r="C388" s="254"/>
      <c r="D388" s="254"/>
      <c r="E388" s="253"/>
      <c r="F388" s="251"/>
      <c r="G388" s="251"/>
      <c r="H388" s="252"/>
      <c r="I388" s="251"/>
      <c r="J388" s="251"/>
      <c r="K388" s="251"/>
      <c r="L388" s="251"/>
      <c r="M388" s="251"/>
    </row>
    <row r="389" spans="1:13" s="249" customFormat="1" x14ac:dyDescent="0.3">
      <c r="A389" s="255"/>
      <c r="B389" s="255"/>
      <c r="C389" s="254"/>
      <c r="D389" s="254"/>
      <c r="E389" s="253"/>
      <c r="F389" s="251"/>
      <c r="G389" s="251"/>
      <c r="H389" s="252"/>
      <c r="I389" s="251"/>
      <c r="J389" s="251"/>
      <c r="K389" s="251"/>
      <c r="L389" s="251"/>
      <c r="M389" s="251"/>
    </row>
    <row r="390" spans="1:13" s="249" customFormat="1" x14ac:dyDescent="0.3">
      <c r="A390" s="255"/>
      <c r="B390" s="255"/>
      <c r="C390" s="254"/>
      <c r="D390" s="254"/>
      <c r="E390" s="253"/>
      <c r="F390" s="251"/>
      <c r="G390" s="251"/>
      <c r="H390" s="252"/>
      <c r="I390" s="251"/>
      <c r="J390" s="251"/>
      <c r="K390" s="251"/>
      <c r="L390" s="251"/>
      <c r="M390" s="251"/>
    </row>
    <row r="391" spans="1:13" s="249" customFormat="1" x14ac:dyDescent="0.3">
      <c r="A391" s="255"/>
      <c r="B391" s="255"/>
      <c r="C391" s="254"/>
      <c r="D391" s="254"/>
      <c r="E391" s="253"/>
      <c r="F391" s="251"/>
      <c r="G391" s="251"/>
      <c r="H391" s="252"/>
      <c r="I391" s="251"/>
      <c r="J391" s="251"/>
      <c r="K391" s="251"/>
      <c r="L391" s="251"/>
      <c r="M391" s="251"/>
    </row>
    <row r="392" spans="1:13" s="249" customFormat="1" x14ac:dyDescent="0.3">
      <c r="A392" s="255"/>
      <c r="B392" s="255"/>
      <c r="C392" s="254"/>
      <c r="D392" s="254"/>
      <c r="E392" s="253"/>
      <c r="F392" s="251"/>
      <c r="G392" s="251"/>
      <c r="H392" s="252"/>
      <c r="I392" s="251"/>
      <c r="J392" s="251"/>
      <c r="K392" s="251"/>
      <c r="L392" s="251"/>
      <c r="M392" s="251"/>
    </row>
    <row r="393" spans="1:13" s="249" customFormat="1" x14ac:dyDescent="0.3">
      <c r="A393" s="255"/>
      <c r="B393" s="255"/>
      <c r="C393" s="254"/>
      <c r="D393" s="254"/>
      <c r="E393" s="253"/>
      <c r="F393" s="251"/>
      <c r="G393" s="251"/>
      <c r="H393" s="252"/>
      <c r="I393" s="251"/>
      <c r="J393" s="251"/>
      <c r="K393" s="251"/>
      <c r="L393" s="251"/>
      <c r="M393" s="251"/>
    </row>
    <row r="394" spans="1:13" s="249" customFormat="1" x14ac:dyDescent="0.3">
      <c r="A394" s="255"/>
      <c r="B394" s="255"/>
      <c r="C394" s="254"/>
      <c r="D394" s="254"/>
      <c r="E394" s="253"/>
      <c r="F394" s="251"/>
      <c r="G394" s="251"/>
      <c r="H394" s="252"/>
      <c r="I394" s="251"/>
      <c r="J394" s="251"/>
      <c r="K394" s="251"/>
      <c r="L394" s="251"/>
      <c r="M394" s="251"/>
    </row>
    <row r="395" spans="1:13" s="249" customFormat="1" x14ac:dyDescent="0.3">
      <c r="A395" s="255"/>
      <c r="B395" s="255"/>
      <c r="C395" s="254"/>
      <c r="D395" s="254"/>
      <c r="E395" s="253"/>
      <c r="F395" s="251"/>
      <c r="G395" s="251"/>
      <c r="H395" s="252"/>
      <c r="I395" s="251"/>
      <c r="J395" s="251"/>
      <c r="K395" s="251"/>
      <c r="L395" s="251"/>
      <c r="M395" s="251"/>
    </row>
    <row r="396" spans="1:13" s="249" customFormat="1" x14ac:dyDescent="0.3">
      <c r="A396" s="255"/>
      <c r="B396" s="255"/>
      <c r="C396" s="254"/>
      <c r="D396" s="254"/>
      <c r="E396" s="253"/>
      <c r="F396" s="251"/>
      <c r="G396" s="251"/>
      <c r="H396" s="252"/>
      <c r="I396" s="251"/>
      <c r="J396" s="251"/>
      <c r="K396" s="251"/>
      <c r="L396" s="251"/>
      <c r="M396" s="251"/>
    </row>
    <row r="397" spans="1:13" s="249" customFormat="1" x14ac:dyDescent="0.3">
      <c r="A397" s="255"/>
      <c r="B397" s="255"/>
      <c r="C397" s="254"/>
      <c r="D397" s="254"/>
      <c r="E397" s="253"/>
      <c r="F397" s="251"/>
      <c r="G397" s="251"/>
      <c r="H397" s="252"/>
      <c r="I397" s="251"/>
      <c r="J397" s="251"/>
      <c r="K397" s="251"/>
      <c r="L397" s="251"/>
      <c r="M397" s="251"/>
    </row>
    <row r="398" spans="1:13" s="249" customFormat="1" x14ac:dyDescent="0.3">
      <c r="A398" s="255"/>
      <c r="B398" s="255"/>
      <c r="C398" s="254"/>
      <c r="D398" s="254"/>
      <c r="E398" s="253"/>
      <c r="F398" s="251"/>
      <c r="G398" s="251"/>
      <c r="H398" s="252"/>
      <c r="I398" s="251"/>
      <c r="J398" s="251"/>
      <c r="K398" s="251"/>
      <c r="L398" s="251"/>
      <c r="M398" s="251"/>
    </row>
    <row r="399" spans="1:13" s="249" customFormat="1" x14ac:dyDescent="0.3">
      <c r="A399" s="255"/>
      <c r="B399" s="255"/>
      <c r="C399" s="254"/>
      <c r="D399" s="254"/>
      <c r="E399" s="253"/>
      <c r="F399" s="251"/>
      <c r="G399" s="251"/>
      <c r="H399" s="252"/>
      <c r="I399" s="251"/>
      <c r="J399" s="251"/>
      <c r="K399" s="251"/>
      <c r="L399" s="251"/>
      <c r="M399" s="251"/>
    </row>
    <row r="400" spans="1:13" s="249" customFormat="1" x14ac:dyDescent="0.3">
      <c r="A400" s="255"/>
      <c r="B400" s="255"/>
      <c r="C400" s="254"/>
      <c r="D400" s="254"/>
      <c r="E400" s="253"/>
      <c r="F400" s="251"/>
      <c r="G400" s="251"/>
      <c r="H400" s="252"/>
      <c r="I400" s="251"/>
      <c r="J400" s="251"/>
      <c r="K400" s="251"/>
      <c r="L400" s="251"/>
      <c r="M400" s="251"/>
    </row>
    <row r="401" spans="1:13" s="249" customFormat="1" x14ac:dyDescent="0.3">
      <c r="A401" s="255"/>
      <c r="B401" s="255"/>
      <c r="C401" s="254"/>
      <c r="D401" s="254"/>
      <c r="E401" s="253"/>
      <c r="F401" s="251"/>
      <c r="G401" s="251"/>
      <c r="H401" s="252"/>
      <c r="I401" s="251"/>
      <c r="J401" s="251"/>
      <c r="K401" s="251"/>
      <c r="L401" s="251"/>
      <c r="M401" s="251"/>
    </row>
    <row r="402" spans="1:13" s="249" customFormat="1" x14ac:dyDescent="0.3">
      <c r="A402" s="255"/>
      <c r="B402" s="255"/>
      <c r="C402" s="254"/>
      <c r="D402" s="254"/>
      <c r="E402" s="253"/>
      <c r="F402" s="251"/>
      <c r="G402" s="251"/>
      <c r="H402" s="252"/>
      <c r="I402" s="251"/>
      <c r="J402" s="251"/>
      <c r="K402" s="251"/>
      <c r="L402" s="251"/>
      <c r="M402" s="251"/>
    </row>
    <row r="403" spans="1:13" s="249" customFormat="1" x14ac:dyDescent="0.3">
      <c r="A403" s="255"/>
      <c r="B403" s="255"/>
      <c r="C403" s="254"/>
      <c r="D403" s="254"/>
      <c r="E403" s="253"/>
      <c r="F403" s="251"/>
      <c r="G403" s="251"/>
      <c r="H403" s="252"/>
      <c r="I403" s="251"/>
      <c r="J403" s="251"/>
      <c r="K403" s="251"/>
      <c r="L403" s="251"/>
      <c r="M403" s="251"/>
    </row>
    <row r="404" spans="1:13" s="249" customFormat="1" x14ac:dyDescent="0.3">
      <c r="A404" s="255"/>
      <c r="B404" s="255"/>
      <c r="C404" s="254"/>
      <c r="D404" s="254"/>
      <c r="E404" s="253"/>
      <c r="F404" s="251"/>
      <c r="G404" s="251"/>
      <c r="H404" s="252"/>
      <c r="I404" s="251"/>
      <c r="J404" s="251"/>
      <c r="K404" s="251"/>
      <c r="L404" s="251"/>
      <c r="M404" s="251"/>
    </row>
    <row r="405" spans="1:13" s="249" customFormat="1" x14ac:dyDescent="0.3">
      <c r="A405" s="255"/>
      <c r="B405" s="255"/>
      <c r="C405" s="254"/>
      <c r="D405" s="254"/>
      <c r="E405" s="253"/>
      <c r="F405" s="251"/>
      <c r="G405" s="251"/>
      <c r="H405" s="252"/>
      <c r="I405" s="251"/>
      <c r="J405" s="251"/>
      <c r="K405" s="251"/>
      <c r="L405" s="251"/>
      <c r="M405" s="251"/>
    </row>
    <row r="406" spans="1:13" s="249" customFormat="1" x14ac:dyDescent="0.3">
      <c r="A406" s="255"/>
      <c r="B406" s="255"/>
      <c r="C406" s="254"/>
      <c r="D406" s="254"/>
      <c r="E406" s="253"/>
      <c r="F406" s="251"/>
      <c r="G406" s="251"/>
      <c r="H406" s="252"/>
      <c r="I406" s="251"/>
      <c r="J406" s="251"/>
      <c r="K406" s="251"/>
      <c r="L406" s="251"/>
      <c r="M406" s="251"/>
    </row>
    <row r="407" spans="1:13" s="249" customFormat="1" x14ac:dyDescent="0.3">
      <c r="A407" s="255"/>
      <c r="B407" s="255"/>
      <c r="C407" s="254"/>
      <c r="D407" s="254"/>
      <c r="E407" s="253"/>
      <c r="F407" s="251"/>
      <c r="G407" s="251"/>
      <c r="H407" s="252"/>
      <c r="I407" s="251"/>
      <c r="J407" s="251"/>
      <c r="K407" s="251"/>
      <c r="L407" s="251"/>
      <c r="M407" s="251"/>
    </row>
    <row r="408" spans="1:13" s="249" customFormat="1" x14ac:dyDescent="0.3">
      <c r="A408" s="255"/>
      <c r="B408" s="255"/>
      <c r="C408" s="254"/>
      <c r="D408" s="254"/>
      <c r="E408" s="253"/>
      <c r="F408" s="251"/>
      <c r="G408" s="251"/>
      <c r="H408" s="252"/>
      <c r="I408" s="251"/>
      <c r="J408" s="251"/>
      <c r="K408" s="251"/>
      <c r="L408" s="251"/>
      <c r="M408" s="251"/>
    </row>
    <row r="409" spans="1:13" s="249" customFormat="1" x14ac:dyDescent="0.3">
      <c r="A409" s="255"/>
      <c r="B409" s="255"/>
      <c r="C409" s="254"/>
      <c r="D409" s="254"/>
      <c r="E409" s="253"/>
      <c r="F409" s="251"/>
      <c r="G409" s="251"/>
      <c r="H409" s="252"/>
      <c r="I409" s="251"/>
      <c r="J409" s="251"/>
      <c r="K409" s="251"/>
      <c r="L409" s="251"/>
      <c r="M409" s="251"/>
    </row>
    <row r="410" spans="1:13" s="249" customFormat="1" x14ac:dyDescent="0.3">
      <c r="A410" s="255"/>
      <c r="B410" s="255"/>
      <c r="C410" s="254"/>
      <c r="D410" s="254"/>
      <c r="E410" s="253"/>
      <c r="F410" s="251"/>
      <c r="G410" s="251"/>
      <c r="H410" s="252"/>
      <c r="I410" s="251"/>
      <c r="J410" s="251"/>
      <c r="K410" s="251"/>
      <c r="L410" s="251"/>
      <c r="M410" s="251"/>
    </row>
    <row r="411" spans="1:13" s="249" customFormat="1" x14ac:dyDescent="0.3">
      <c r="A411" s="255"/>
      <c r="B411" s="255"/>
      <c r="C411" s="254"/>
      <c r="D411" s="254"/>
      <c r="E411" s="253"/>
      <c r="F411" s="251"/>
      <c r="G411" s="251"/>
      <c r="H411" s="252"/>
      <c r="I411" s="251"/>
      <c r="J411" s="251"/>
      <c r="K411" s="251"/>
      <c r="L411" s="251"/>
      <c r="M411" s="251"/>
    </row>
    <row r="412" spans="1:13" s="249" customFormat="1" x14ac:dyDescent="0.3">
      <c r="A412" s="255"/>
      <c r="B412" s="255"/>
      <c r="C412" s="254"/>
      <c r="D412" s="254"/>
      <c r="E412" s="253"/>
      <c r="F412" s="251"/>
      <c r="G412" s="251"/>
      <c r="H412" s="252"/>
      <c r="I412" s="251"/>
      <c r="J412" s="251"/>
      <c r="K412" s="251"/>
      <c r="L412" s="251"/>
      <c r="M412" s="251"/>
    </row>
    <row r="413" spans="1:13" s="249" customFormat="1" x14ac:dyDescent="0.3">
      <c r="A413" s="255"/>
      <c r="B413" s="255"/>
      <c r="C413" s="254"/>
      <c r="D413" s="254"/>
      <c r="E413" s="253"/>
      <c r="F413" s="251"/>
      <c r="G413" s="251"/>
      <c r="H413" s="252"/>
      <c r="I413" s="251"/>
      <c r="J413" s="251"/>
      <c r="K413" s="251"/>
      <c r="L413" s="251"/>
      <c r="M413" s="251"/>
    </row>
    <row r="414" spans="1:13" s="249" customFormat="1" x14ac:dyDescent="0.3">
      <c r="A414" s="255"/>
      <c r="B414" s="255"/>
      <c r="C414" s="254"/>
      <c r="D414" s="254"/>
      <c r="E414" s="253"/>
      <c r="F414" s="251"/>
      <c r="G414" s="251"/>
      <c r="H414" s="252"/>
      <c r="I414" s="251"/>
      <c r="J414" s="251"/>
      <c r="K414" s="251"/>
      <c r="L414" s="251"/>
      <c r="M414" s="251"/>
    </row>
    <row r="415" spans="1:13" s="249" customFormat="1" x14ac:dyDescent="0.3">
      <c r="A415" s="255"/>
      <c r="B415" s="255"/>
      <c r="C415" s="254"/>
      <c r="D415" s="254"/>
      <c r="E415" s="253"/>
      <c r="F415" s="251"/>
      <c r="G415" s="251"/>
      <c r="H415" s="252"/>
      <c r="I415" s="251"/>
      <c r="J415" s="251"/>
      <c r="K415" s="251"/>
      <c r="L415" s="251"/>
      <c r="M415" s="251"/>
    </row>
    <row r="416" spans="1:13" s="249" customFormat="1" x14ac:dyDescent="0.3">
      <c r="A416" s="255"/>
      <c r="B416" s="255"/>
      <c r="C416" s="254"/>
      <c r="D416" s="254"/>
      <c r="E416" s="253"/>
      <c r="F416" s="251"/>
      <c r="G416" s="251"/>
      <c r="H416" s="252"/>
      <c r="I416" s="251"/>
      <c r="J416" s="251"/>
      <c r="K416" s="251"/>
      <c r="L416" s="251"/>
      <c r="M416" s="251"/>
    </row>
    <row r="417" spans="1:13" s="249" customFormat="1" x14ac:dyDescent="0.3">
      <c r="A417" s="255"/>
      <c r="B417" s="255"/>
      <c r="C417" s="254"/>
      <c r="D417" s="254"/>
      <c r="E417" s="253"/>
      <c r="F417" s="251"/>
      <c r="G417" s="251"/>
      <c r="H417" s="252"/>
      <c r="I417" s="251"/>
      <c r="J417" s="251"/>
      <c r="K417" s="251"/>
      <c r="L417" s="251"/>
      <c r="M417" s="251"/>
    </row>
    <row r="418" spans="1:13" s="249" customFormat="1" x14ac:dyDescent="0.3">
      <c r="A418" s="255"/>
      <c r="B418" s="255"/>
      <c r="C418" s="254"/>
      <c r="D418" s="254"/>
      <c r="E418" s="253"/>
      <c r="F418" s="251"/>
      <c r="G418" s="251"/>
      <c r="H418" s="252"/>
      <c r="I418" s="251"/>
      <c r="J418" s="251"/>
      <c r="K418" s="251"/>
      <c r="L418" s="251"/>
      <c r="M418" s="251"/>
    </row>
    <row r="419" spans="1:13" s="249" customFormat="1" x14ac:dyDescent="0.3">
      <c r="A419" s="255"/>
      <c r="B419" s="255"/>
      <c r="C419" s="254"/>
      <c r="D419" s="254"/>
      <c r="E419" s="253"/>
      <c r="F419" s="251"/>
      <c r="G419" s="251"/>
      <c r="H419" s="252"/>
      <c r="I419" s="251"/>
      <c r="J419" s="251"/>
      <c r="K419" s="251"/>
      <c r="L419" s="251"/>
      <c r="M419" s="251"/>
    </row>
    <row r="420" spans="1:13" s="249" customFormat="1" x14ac:dyDescent="0.3">
      <c r="A420" s="255"/>
      <c r="B420" s="255"/>
      <c r="C420" s="254"/>
      <c r="D420" s="254"/>
      <c r="E420" s="253"/>
      <c r="F420" s="251"/>
      <c r="G420" s="251"/>
      <c r="H420" s="252"/>
      <c r="I420" s="251"/>
      <c r="J420" s="251"/>
      <c r="K420" s="251"/>
      <c r="L420" s="251"/>
      <c r="M420" s="251"/>
    </row>
    <row r="421" spans="1:13" s="249" customFormat="1" x14ac:dyDescent="0.3">
      <c r="A421" s="255"/>
      <c r="B421" s="255"/>
      <c r="C421" s="254"/>
      <c r="D421" s="254"/>
      <c r="E421" s="253"/>
      <c r="F421" s="251"/>
      <c r="G421" s="251"/>
      <c r="H421" s="252"/>
      <c r="I421" s="251"/>
      <c r="J421" s="251"/>
      <c r="K421" s="251"/>
      <c r="L421" s="251"/>
      <c r="M421" s="251"/>
    </row>
    <row r="422" spans="1:13" s="249" customFormat="1" x14ac:dyDescent="0.3">
      <c r="A422" s="255"/>
      <c r="B422" s="255"/>
      <c r="C422" s="254"/>
      <c r="D422" s="254"/>
      <c r="E422" s="253"/>
      <c r="F422" s="251"/>
      <c r="G422" s="251"/>
      <c r="H422" s="252"/>
      <c r="I422" s="251"/>
      <c r="J422" s="251"/>
      <c r="K422" s="251"/>
      <c r="L422" s="251"/>
      <c r="M422" s="251"/>
    </row>
    <row r="423" spans="1:13" s="249" customFormat="1" x14ac:dyDescent="0.3">
      <c r="A423" s="255"/>
      <c r="B423" s="255"/>
      <c r="C423" s="254"/>
      <c r="D423" s="254"/>
      <c r="E423" s="253"/>
      <c r="F423" s="251"/>
      <c r="G423" s="251"/>
      <c r="H423" s="252"/>
      <c r="I423" s="251"/>
      <c r="J423" s="251"/>
      <c r="K423" s="251"/>
      <c r="L423" s="251"/>
      <c r="M423" s="251"/>
    </row>
    <row r="424" spans="1:13" s="249" customFormat="1" x14ac:dyDescent="0.3">
      <c r="A424" s="255"/>
      <c r="B424" s="255"/>
      <c r="C424" s="254"/>
      <c r="D424" s="254"/>
      <c r="E424" s="253"/>
      <c r="F424" s="251"/>
      <c r="G424" s="251"/>
      <c r="H424" s="252"/>
      <c r="I424" s="251"/>
      <c r="J424" s="251"/>
      <c r="K424" s="251"/>
      <c r="L424" s="251"/>
      <c r="M424" s="251"/>
    </row>
    <row r="425" spans="1:13" s="249" customFormat="1" x14ac:dyDescent="0.3">
      <c r="A425" s="255"/>
      <c r="B425" s="255"/>
      <c r="C425" s="254"/>
      <c r="D425" s="254"/>
      <c r="E425" s="253"/>
      <c r="F425" s="251"/>
      <c r="G425" s="251"/>
      <c r="H425" s="252"/>
      <c r="I425" s="251"/>
      <c r="J425" s="251"/>
      <c r="K425" s="251"/>
      <c r="L425" s="251"/>
      <c r="M425" s="251"/>
    </row>
    <row r="426" spans="1:13" s="249" customFormat="1" x14ac:dyDescent="0.3">
      <c r="A426" s="255"/>
      <c r="B426" s="255"/>
      <c r="C426" s="254"/>
      <c r="D426" s="254"/>
      <c r="E426" s="253"/>
      <c r="F426" s="251"/>
      <c r="G426" s="251"/>
      <c r="H426" s="252"/>
      <c r="I426" s="251"/>
      <c r="J426" s="251"/>
      <c r="K426" s="251"/>
      <c r="L426" s="251"/>
      <c r="M426" s="251"/>
    </row>
    <row r="427" spans="1:13" s="249" customFormat="1" x14ac:dyDescent="0.3">
      <c r="A427" s="255"/>
      <c r="B427" s="255"/>
      <c r="C427" s="254"/>
      <c r="D427" s="254"/>
      <c r="E427" s="253"/>
      <c r="F427" s="251"/>
      <c r="G427" s="251"/>
      <c r="H427" s="252"/>
      <c r="I427" s="251"/>
      <c r="J427" s="251"/>
      <c r="K427" s="251"/>
      <c r="L427" s="251"/>
      <c r="M427" s="251"/>
    </row>
    <row r="428" spans="1:13" s="249" customFormat="1" x14ac:dyDescent="0.3">
      <c r="A428" s="255"/>
      <c r="B428" s="255"/>
      <c r="C428" s="254"/>
      <c r="D428" s="254"/>
      <c r="E428" s="253"/>
      <c r="F428" s="251"/>
      <c r="G428" s="251"/>
      <c r="H428" s="252"/>
      <c r="I428" s="251"/>
      <c r="J428" s="251"/>
      <c r="K428" s="251"/>
      <c r="L428" s="251"/>
      <c r="M428" s="251"/>
    </row>
    <row r="429" spans="1:13" s="249" customFormat="1" x14ac:dyDescent="0.3">
      <c r="A429" s="255"/>
      <c r="B429" s="255"/>
      <c r="C429" s="254"/>
      <c r="D429" s="254"/>
      <c r="E429" s="253"/>
      <c r="F429" s="251"/>
      <c r="G429" s="251"/>
      <c r="H429" s="252"/>
      <c r="I429" s="251"/>
      <c r="J429" s="251"/>
      <c r="K429" s="251"/>
      <c r="L429" s="251"/>
      <c r="M429" s="251"/>
    </row>
    <row r="430" spans="1:13" s="249" customFormat="1" x14ac:dyDescent="0.3">
      <c r="A430" s="255"/>
      <c r="B430" s="255"/>
      <c r="C430" s="254"/>
      <c r="D430" s="254"/>
      <c r="E430" s="253"/>
      <c r="F430" s="251"/>
      <c r="G430" s="251"/>
      <c r="H430" s="252"/>
      <c r="I430" s="251"/>
      <c r="J430" s="251"/>
      <c r="K430" s="251"/>
      <c r="L430" s="251"/>
      <c r="M430" s="251"/>
    </row>
    <row r="431" spans="1:13" s="249" customFormat="1" x14ac:dyDescent="0.3">
      <c r="A431" s="255"/>
      <c r="B431" s="255"/>
      <c r="C431" s="254"/>
      <c r="D431" s="254"/>
      <c r="E431" s="253"/>
      <c r="F431" s="251"/>
      <c r="G431" s="251"/>
      <c r="H431" s="252"/>
      <c r="I431" s="251"/>
      <c r="J431" s="251"/>
      <c r="K431" s="251"/>
      <c r="L431" s="251"/>
      <c r="M431" s="251"/>
    </row>
    <row r="432" spans="1:13" s="249" customFormat="1" x14ac:dyDescent="0.3">
      <c r="A432" s="255"/>
      <c r="B432" s="255"/>
      <c r="C432" s="254"/>
      <c r="D432" s="254"/>
      <c r="E432" s="253"/>
      <c r="F432" s="251"/>
      <c r="G432" s="251"/>
      <c r="H432" s="252"/>
      <c r="I432" s="251"/>
      <c r="J432" s="251"/>
      <c r="K432" s="251"/>
      <c r="L432" s="251"/>
      <c r="M432" s="251"/>
    </row>
    <row r="433" spans="1:13" s="249" customFormat="1" x14ac:dyDescent="0.3">
      <c r="A433" s="255"/>
      <c r="B433" s="255"/>
      <c r="C433" s="254"/>
      <c r="D433" s="254"/>
      <c r="E433" s="253"/>
      <c r="F433" s="251"/>
      <c r="G433" s="251"/>
      <c r="H433" s="252"/>
      <c r="I433" s="251"/>
      <c r="J433" s="251"/>
      <c r="K433" s="251"/>
      <c r="L433" s="251"/>
      <c r="M433" s="251"/>
    </row>
    <row r="434" spans="1:13" s="249" customFormat="1" x14ac:dyDescent="0.3">
      <c r="A434" s="255"/>
      <c r="B434" s="255"/>
      <c r="C434" s="254"/>
      <c r="D434" s="254"/>
      <c r="E434" s="253"/>
      <c r="F434" s="251"/>
      <c r="G434" s="251"/>
      <c r="H434" s="252"/>
      <c r="I434" s="251"/>
      <c r="J434" s="251"/>
      <c r="K434" s="251"/>
      <c r="L434" s="251"/>
      <c r="M434" s="251"/>
    </row>
    <row r="435" spans="1:13" s="249" customFormat="1" x14ac:dyDescent="0.3">
      <c r="A435" s="255"/>
      <c r="B435" s="255"/>
      <c r="C435" s="254"/>
      <c r="D435" s="254"/>
      <c r="E435" s="253"/>
      <c r="F435" s="251"/>
      <c r="G435" s="251"/>
      <c r="H435" s="252"/>
      <c r="I435" s="251"/>
      <c r="J435" s="251"/>
      <c r="K435" s="251"/>
      <c r="L435" s="251"/>
      <c r="M435" s="251"/>
    </row>
    <row r="436" spans="1:13" s="249" customFormat="1" x14ac:dyDescent="0.3">
      <c r="A436" s="255"/>
      <c r="B436" s="255"/>
      <c r="C436" s="254"/>
      <c r="D436" s="254"/>
      <c r="E436" s="253"/>
      <c r="F436" s="251"/>
      <c r="G436" s="251"/>
      <c r="H436" s="252"/>
      <c r="I436" s="251"/>
      <c r="J436" s="251"/>
      <c r="K436" s="251"/>
      <c r="L436" s="251"/>
      <c r="M436" s="251"/>
    </row>
    <row r="437" spans="1:13" s="249" customFormat="1" x14ac:dyDescent="0.3">
      <c r="A437" s="255"/>
      <c r="B437" s="255"/>
      <c r="C437" s="254"/>
      <c r="D437" s="254"/>
      <c r="E437" s="253"/>
      <c r="F437" s="251"/>
      <c r="G437" s="251"/>
      <c r="H437" s="252"/>
      <c r="I437" s="251"/>
      <c r="J437" s="251"/>
      <c r="K437" s="251"/>
      <c r="L437" s="251"/>
      <c r="M437" s="251"/>
    </row>
    <row r="438" spans="1:13" s="249" customFormat="1" x14ac:dyDescent="0.3">
      <c r="A438" s="255"/>
      <c r="B438" s="255"/>
      <c r="C438" s="254"/>
      <c r="D438" s="254"/>
      <c r="E438" s="253"/>
      <c r="F438" s="251"/>
      <c r="G438" s="251"/>
      <c r="H438" s="252"/>
      <c r="I438" s="251"/>
      <c r="J438" s="251"/>
      <c r="K438" s="251"/>
      <c r="L438" s="251"/>
      <c r="M438" s="251"/>
    </row>
    <row r="439" spans="1:13" s="249" customFormat="1" x14ac:dyDescent="0.3">
      <c r="A439" s="255"/>
      <c r="B439" s="255"/>
      <c r="C439" s="254"/>
      <c r="D439" s="254"/>
      <c r="E439" s="253"/>
      <c r="F439" s="251"/>
      <c r="G439" s="251"/>
      <c r="H439" s="252"/>
      <c r="I439" s="251"/>
      <c r="J439" s="251"/>
      <c r="K439" s="251"/>
      <c r="L439" s="251"/>
      <c r="M439" s="251"/>
    </row>
    <row r="440" spans="1:13" s="249" customFormat="1" x14ac:dyDescent="0.3">
      <c r="A440" s="255"/>
      <c r="B440" s="255"/>
      <c r="C440" s="254"/>
      <c r="D440" s="254"/>
      <c r="E440" s="253"/>
      <c r="F440" s="251"/>
      <c r="G440" s="251"/>
      <c r="H440" s="252"/>
      <c r="I440" s="251"/>
      <c r="J440" s="251"/>
      <c r="K440" s="251"/>
      <c r="L440" s="251"/>
      <c r="M440" s="251"/>
    </row>
    <row r="441" spans="1:13" s="249" customFormat="1" x14ac:dyDescent="0.3">
      <c r="A441" s="255"/>
      <c r="B441" s="255"/>
      <c r="C441" s="254"/>
      <c r="D441" s="254"/>
      <c r="E441" s="253"/>
      <c r="F441" s="251"/>
      <c r="G441" s="251"/>
      <c r="H441" s="252"/>
      <c r="I441" s="251"/>
      <c r="J441" s="251"/>
      <c r="K441" s="251"/>
      <c r="L441" s="251"/>
      <c r="M441" s="251"/>
    </row>
    <row r="442" spans="1:13" s="249" customFormat="1" x14ac:dyDescent="0.3">
      <c r="A442" s="255"/>
      <c r="B442" s="255"/>
      <c r="C442" s="254"/>
      <c r="D442" s="254"/>
      <c r="E442" s="253"/>
      <c r="F442" s="251"/>
      <c r="G442" s="251"/>
      <c r="H442" s="252"/>
      <c r="I442" s="251"/>
      <c r="J442" s="251"/>
      <c r="K442" s="251"/>
      <c r="L442" s="251"/>
      <c r="M442" s="251"/>
    </row>
    <row r="443" spans="1:13" s="249" customFormat="1" x14ac:dyDescent="0.3">
      <c r="A443" s="255"/>
      <c r="B443" s="255"/>
      <c r="C443" s="254"/>
      <c r="D443" s="254"/>
      <c r="E443" s="253"/>
      <c r="F443" s="251"/>
      <c r="G443" s="251"/>
      <c r="H443" s="252"/>
      <c r="I443" s="251"/>
      <c r="J443" s="251"/>
      <c r="K443" s="251"/>
      <c r="L443" s="251"/>
      <c r="M443" s="251"/>
    </row>
    <row r="444" spans="1:13" s="249" customFormat="1" x14ac:dyDescent="0.3">
      <c r="A444" s="255"/>
      <c r="B444" s="255"/>
      <c r="C444" s="254"/>
      <c r="D444" s="254"/>
      <c r="E444" s="253"/>
      <c r="F444" s="251"/>
      <c r="G444" s="251"/>
      <c r="H444" s="252"/>
      <c r="I444" s="251"/>
      <c r="J444" s="251"/>
      <c r="K444" s="251"/>
      <c r="L444" s="251"/>
      <c r="M444" s="251"/>
    </row>
    <row r="445" spans="1:13" s="249" customFormat="1" x14ac:dyDescent="0.3">
      <c r="A445" s="255"/>
      <c r="B445" s="255"/>
      <c r="C445" s="254"/>
      <c r="D445" s="254"/>
      <c r="E445" s="253"/>
      <c r="F445" s="251"/>
      <c r="G445" s="251"/>
      <c r="H445" s="252"/>
      <c r="I445" s="251"/>
      <c r="J445" s="251"/>
      <c r="K445" s="251"/>
      <c r="L445" s="251"/>
      <c r="M445" s="251"/>
    </row>
    <row r="446" spans="1:13" s="249" customFormat="1" x14ac:dyDescent="0.3">
      <c r="A446" s="255"/>
      <c r="B446" s="255"/>
      <c r="C446" s="254"/>
      <c r="D446" s="254"/>
      <c r="E446" s="253"/>
      <c r="F446" s="251"/>
      <c r="G446" s="251"/>
      <c r="H446" s="252"/>
      <c r="I446" s="251"/>
      <c r="J446" s="251"/>
      <c r="K446" s="251"/>
      <c r="L446" s="251"/>
      <c r="M446" s="251"/>
    </row>
    <row r="447" spans="1:13" s="249" customFormat="1" x14ac:dyDescent="0.3">
      <c r="A447" s="255"/>
      <c r="B447" s="255"/>
      <c r="C447" s="254"/>
      <c r="D447" s="254"/>
      <c r="E447" s="253"/>
      <c r="F447" s="251"/>
      <c r="G447" s="251"/>
      <c r="H447" s="252"/>
      <c r="I447" s="251"/>
      <c r="J447" s="251"/>
      <c r="K447" s="251"/>
      <c r="L447" s="251"/>
      <c r="M447" s="251"/>
    </row>
    <row r="448" spans="1:13" s="249" customFormat="1" x14ac:dyDescent="0.3">
      <c r="A448" s="255"/>
      <c r="B448" s="255"/>
      <c r="C448" s="254"/>
      <c r="D448" s="254"/>
      <c r="E448" s="253"/>
      <c r="F448" s="251"/>
      <c r="G448" s="251"/>
      <c r="H448" s="252"/>
      <c r="I448" s="251"/>
      <c r="J448" s="251"/>
      <c r="K448" s="251"/>
      <c r="L448" s="251"/>
      <c r="M448" s="251"/>
    </row>
    <row r="449" spans="1:13" s="249" customFormat="1" x14ac:dyDescent="0.3">
      <c r="A449" s="255"/>
      <c r="B449" s="255"/>
      <c r="C449" s="254"/>
      <c r="D449" s="254"/>
      <c r="E449" s="253"/>
      <c r="F449" s="251"/>
      <c r="G449" s="251"/>
      <c r="H449" s="252"/>
      <c r="I449" s="251"/>
      <c r="J449" s="251"/>
      <c r="K449" s="251"/>
      <c r="L449" s="251"/>
      <c r="M449" s="251"/>
    </row>
    <row r="450" spans="1:13" s="249" customFormat="1" x14ac:dyDescent="0.3">
      <c r="A450" s="255"/>
      <c r="B450" s="255"/>
      <c r="C450" s="254"/>
      <c r="D450" s="254"/>
      <c r="E450" s="253"/>
      <c r="F450" s="251"/>
      <c r="G450" s="251"/>
      <c r="H450" s="252"/>
      <c r="I450" s="251"/>
      <c r="J450" s="251"/>
      <c r="K450" s="251"/>
      <c r="L450" s="251"/>
      <c r="M450" s="251"/>
    </row>
    <row r="451" spans="1:13" s="249" customFormat="1" x14ac:dyDescent="0.3">
      <c r="A451" s="255"/>
      <c r="B451" s="255"/>
      <c r="C451" s="254"/>
      <c r="D451" s="254"/>
      <c r="E451" s="253"/>
      <c r="F451" s="251"/>
      <c r="G451" s="251"/>
      <c r="H451" s="252"/>
      <c r="I451" s="251"/>
      <c r="J451" s="251"/>
      <c r="K451" s="251"/>
      <c r="L451" s="251"/>
      <c r="M451" s="251"/>
    </row>
    <row r="452" spans="1:13" s="249" customFormat="1" x14ac:dyDescent="0.3">
      <c r="A452" s="255"/>
      <c r="B452" s="255"/>
      <c r="C452" s="254"/>
      <c r="D452" s="254"/>
      <c r="E452" s="253"/>
      <c r="F452" s="251"/>
      <c r="G452" s="251"/>
      <c r="H452" s="252"/>
      <c r="I452" s="251"/>
      <c r="J452" s="251"/>
      <c r="K452" s="251"/>
      <c r="L452" s="251"/>
      <c r="M452" s="251"/>
    </row>
    <row r="453" spans="1:13" s="249" customFormat="1" x14ac:dyDescent="0.3">
      <c r="A453" s="255"/>
      <c r="B453" s="255"/>
      <c r="C453" s="254"/>
      <c r="D453" s="254"/>
      <c r="E453" s="253"/>
      <c r="F453" s="251"/>
      <c r="G453" s="251"/>
      <c r="H453" s="252"/>
      <c r="I453" s="251"/>
      <c r="J453" s="251"/>
      <c r="K453" s="251"/>
      <c r="L453" s="251"/>
      <c r="M453" s="251"/>
    </row>
    <row r="454" spans="1:13" s="249" customFormat="1" x14ac:dyDescent="0.3">
      <c r="A454" s="255"/>
      <c r="B454" s="255"/>
      <c r="C454" s="254"/>
      <c r="D454" s="254"/>
      <c r="E454" s="253"/>
      <c r="F454" s="251"/>
      <c r="G454" s="251"/>
      <c r="H454" s="252"/>
      <c r="I454" s="251"/>
      <c r="J454" s="251"/>
      <c r="K454" s="251"/>
      <c r="L454" s="251"/>
      <c r="M454" s="251"/>
    </row>
    <row r="455" spans="1:13" s="249" customFormat="1" x14ac:dyDescent="0.3">
      <c r="A455" s="255"/>
      <c r="B455" s="255"/>
      <c r="C455" s="254"/>
      <c r="D455" s="254"/>
      <c r="E455" s="253"/>
      <c r="F455" s="251"/>
      <c r="G455" s="251"/>
      <c r="H455" s="252"/>
      <c r="I455" s="251"/>
      <c r="J455" s="251"/>
      <c r="K455" s="251"/>
      <c r="L455" s="251"/>
      <c r="M455" s="251"/>
    </row>
    <row r="456" spans="1:13" s="249" customFormat="1" x14ac:dyDescent="0.3">
      <c r="A456" s="255"/>
      <c r="B456" s="255"/>
      <c r="C456" s="254"/>
      <c r="D456" s="254"/>
      <c r="E456" s="253"/>
      <c r="F456" s="251"/>
      <c r="G456" s="251"/>
      <c r="H456" s="252"/>
      <c r="I456" s="251"/>
      <c r="J456" s="251"/>
      <c r="K456" s="251"/>
      <c r="L456" s="251"/>
      <c r="M456" s="251"/>
    </row>
    <row r="457" spans="1:13" s="249" customFormat="1" x14ac:dyDescent="0.3">
      <c r="A457" s="255"/>
      <c r="B457" s="255"/>
      <c r="C457" s="254"/>
      <c r="D457" s="254"/>
      <c r="E457" s="253"/>
      <c r="F457" s="251"/>
      <c r="G457" s="251"/>
      <c r="H457" s="252"/>
      <c r="I457" s="251"/>
      <c r="J457" s="251"/>
      <c r="K457" s="251"/>
      <c r="L457" s="251"/>
      <c r="M457" s="251"/>
    </row>
    <row r="458" spans="1:13" s="249" customFormat="1" x14ac:dyDescent="0.3">
      <c r="A458" s="255"/>
      <c r="B458" s="255"/>
      <c r="C458" s="254"/>
      <c r="D458" s="254"/>
      <c r="E458" s="253"/>
      <c r="F458" s="251"/>
      <c r="G458" s="251"/>
      <c r="H458" s="252"/>
      <c r="I458" s="251"/>
      <c r="J458" s="251"/>
      <c r="K458" s="251"/>
      <c r="L458" s="251"/>
      <c r="M458" s="251"/>
    </row>
    <row r="459" spans="1:13" s="249" customFormat="1" x14ac:dyDescent="0.3">
      <c r="A459" s="255"/>
      <c r="B459" s="255"/>
      <c r="C459" s="254"/>
      <c r="D459" s="254"/>
      <c r="E459" s="253"/>
      <c r="F459" s="251"/>
      <c r="G459" s="251"/>
      <c r="H459" s="252"/>
      <c r="I459" s="251"/>
      <c r="J459" s="251"/>
      <c r="K459" s="251"/>
      <c r="L459" s="251"/>
      <c r="M459" s="251"/>
    </row>
    <row r="460" spans="1:13" s="249" customFormat="1" x14ac:dyDescent="0.3">
      <c r="A460" s="255"/>
      <c r="B460" s="255"/>
      <c r="C460" s="254"/>
      <c r="D460" s="254"/>
      <c r="E460" s="253"/>
      <c r="F460" s="251"/>
      <c r="G460" s="251"/>
      <c r="H460" s="252"/>
      <c r="I460" s="251"/>
      <c r="J460" s="251"/>
      <c r="K460" s="251"/>
      <c r="L460" s="251"/>
      <c r="M460" s="251"/>
    </row>
    <row r="461" spans="1:13" s="249" customFormat="1" x14ac:dyDescent="0.3">
      <c r="A461" s="255"/>
      <c r="B461" s="255"/>
      <c r="C461" s="254"/>
      <c r="D461" s="254"/>
      <c r="E461" s="253"/>
      <c r="F461" s="251"/>
      <c r="G461" s="251"/>
      <c r="H461" s="252"/>
      <c r="I461" s="251"/>
      <c r="J461" s="251"/>
      <c r="K461" s="251"/>
      <c r="L461" s="251"/>
      <c r="M461" s="251"/>
    </row>
    <row r="462" spans="1:13" s="249" customFormat="1" x14ac:dyDescent="0.3">
      <c r="A462" s="255"/>
      <c r="B462" s="255"/>
      <c r="C462" s="254"/>
      <c r="D462" s="254"/>
      <c r="E462" s="253"/>
      <c r="F462" s="251"/>
      <c r="G462" s="251"/>
      <c r="H462" s="252"/>
      <c r="I462" s="251"/>
      <c r="J462" s="251"/>
      <c r="K462" s="251"/>
      <c r="L462" s="251"/>
      <c r="M462" s="251"/>
    </row>
    <row r="463" spans="1:13" s="249" customFormat="1" x14ac:dyDescent="0.3">
      <c r="A463" s="255"/>
      <c r="B463" s="255"/>
      <c r="C463" s="254"/>
      <c r="D463" s="254"/>
      <c r="E463" s="253"/>
      <c r="F463" s="251"/>
      <c r="G463" s="251"/>
      <c r="H463" s="252"/>
      <c r="I463" s="251"/>
      <c r="J463" s="251"/>
      <c r="K463" s="251"/>
      <c r="L463" s="251"/>
      <c r="M463" s="251"/>
    </row>
    <row r="464" spans="1:13" s="249" customFormat="1" x14ac:dyDescent="0.3">
      <c r="A464" s="255"/>
      <c r="B464" s="255"/>
      <c r="C464" s="254"/>
      <c r="D464" s="254"/>
      <c r="E464" s="253"/>
      <c r="F464" s="251"/>
      <c r="G464" s="251"/>
      <c r="H464" s="252"/>
      <c r="I464" s="251"/>
      <c r="J464" s="251"/>
      <c r="K464" s="251"/>
      <c r="L464" s="251"/>
      <c r="M464" s="251"/>
    </row>
    <row r="465" spans="1:13" s="249" customFormat="1" x14ac:dyDescent="0.3">
      <c r="A465" s="255"/>
      <c r="B465" s="255"/>
      <c r="C465" s="254"/>
      <c r="D465" s="254"/>
      <c r="E465" s="253"/>
      <c r="F465" s="251"/>
      <c r="G465" s="251"/>
      <c r="H465" s="252"/>
      <c r="I465" s="251"/>
      <c r="J465" s="251"/>
      <c r="K465" s="251"/>
      <c r="L465" s="251"/>
      <c r="M465" s="251"/>
    </row>
    <row r="466" spans="1:13" s="249" customFormat="1" x14ac:dyDescent="0.3">
      <c r="A466" s="255"/>
      <c r="B466" s="255"/>
      <c r="C466" s="254"/>
      <c r="D466" s="254"/>
      <c r="E466" s="253"/>
      <c r="F466" s="251"/>
      <c r="G466" s="251"/>
      <c r="H466" s="252"/>
      <c r="I466" s="251"/>
      <c r="J466" s="251"/>
      <c r="K466" s="251"/>
      <c r="L466" s="251"/>
      <c r="M466" s="251"/>
    </row>
    <row r="467" spans="1:13" s="249" customFormat="1" x14ac:dyDescent="0.3">
      <c r="A467" s="255"/>
      <c r="B467" s="255"/>
      <c r="C467" s="254"/>
      <c r="D467" s="254"/>
      <c r="E467" s="253"/>
      <c r="F467" s="251"/>
      <c r="G467" s="251"/>
      <c r="H467" s="252"/>
      <c r="I467" s="251"/>
      <c r="J467" s="251"/>
      <c r="K467" s="251"/>
      <c r="L467" s="251"/>
      <c r="M467" s="251"/>
    </row>
    <row r="468" spans="1:13" s="249" customFormat="1" x14ac:dyDescent="0.3">
      <c r="A468" s="255"/>
      <c r="B468" s="255"/>
      <c r="C468" s="254"/>
      <c r="D468" s="254"/>
      <c r="E468" s="253"/>
      <c r="F468" s="251"/>
      <c r="G468" s="251"/>
      <c r="H468" s="252"/>
      <c r="I468" s="251"/>
      <c r="J468" s="251"/>
      <c r="K468" s="251"/>
      <c r="L468" s="251"/>
      <c r="M468" s="251"/>
    </row>
    <row r="469" spans="1:13" s="249" customFormat="1" x14ac:dyDescent="0.3">
      <c r="A469" s="255"/>
      <c r="B469" s="255"/>
      <c r="C469" s="254"/>
      <c r="D469" s="254"/>
      <c r="E469" s="253"/>
      <c r="F469" s="251"/>
      <c r="G469" s="251"/>
      <c r="H469" s="252"/>
      <c r="I469" s="251"/>
      <c r="J469" s="251"/>
      <c r="K469" s="251"/>
      <c r="L469" s="251"/>
      <c r="M469" s="251"/>
    </row>
    <row r="470" spans="1:13" s="249" customFormat="1" x14ac:dyDescent="0.3">
      <c r="A470" s="255"/>
      <c r="B470" s="255"/>
      <c r="C470" s="254"/>
      <c r="D470" s="254"/>
      <c r="E470" s="253"/>
      <c r="F470" s="251"/>
      <c r="G470" s="251"/>
      <c r="H470" s="252"/>
      <c r="I470" s="251"/>
      <c r="J470" s="251"/>
      <c r="K470" s="251"/>
      <c r="L470" s="251"/>
      <c r="M470" s="251"/>
    </row>
    <row r="471" spans="1:13" s="249" customFormat="1" x14ac:dyDescent="0.3">
      <c r="A471" s="255"/>
      <c r="B471" s="255"/>
      <c r="C471" s="254"/>
      <c r="D471" s="254"/>
      <c r="E471" s="253"/>
      <c r="F471" s="251"/>
      <c r="G471" s="251"/>
      <c r="H471" s="252"/>
      <c r="I471" s="251"/>
      <c r="J471" s="251"/>
      <c r="K471" s="251"/>
      <c r="L471" s="251"/>
      <c r="M471" s="251"/>
    </row>
    <row r="472" spans="1:13" s="249" customFormat="1" x14ac:dyDescent="0.3">
      <c r="A472" s="255"/>
      <c r="B472" s="255"/>
      <c r="C472" s="254"/>
      <c r="D472" s="254"/>
      <c r="E472" s="253"/>
      <c r="F472" s="251"/>
      <c r="G472" s="251"/>
      <c r="H472" s="252"/>
      <c r="I472" s="251"/>
      <c r="J472" s="251"/>
      <c r="K472" s="251"/>
      <c r="L472" s="251"/>
      <c r="M472" s="251"/>
    </row>
    <row r="473" spans="1:13" s="249" customFormat="1" x14ac:dyDescent="0.3">
      <c r="A473" s="255"/>
      <c r="B473" s="255"/>
      <c r="C473" s="254"/>
      <c r="D473" s="254"/>
      <c r="E473" s="253"/>
      <c r="F473" s="251"/>
      <c r="G473" s="251"/>
      <c r="H473" s="252"/>
      <c r="I473" s="251"/>
      <c r="J473" s="251"/>
      <c r="K473" s="251"/>
      <c r="L473" s="251"/>
      <c r="M473" s="251"/>
    </row>
    <row r="474" spans="1:13" s="249" customFormat="1" x14ac:dyDescent="0.3">
      <c r="A474" s="255"/>
      <c r="B474" s="255"/>
      <c r="C474" s="254"/>
      <c r="D474" s="254"/>
      <c r="E474" s="253"/>
      <c r="F474" s="251"/>
      <c r="G474" s="251"/>
      <c r="H474" s="252"/>
      <c r="I474" s="251"/>
      <c r="J474" s="251"/>
      <c r="K474" s="251"/>
      <c r="L474" s="251"/>
      <c r="M474" s="251"/>
    </row>
    <row r="475" spans="1:13" s="249" customFormat="1" x14ac:dyDescent="0.3">
      <c r="A475" s="255"/>
      <c r="B475" s="255"/>
      <c r="C475" s="254"/>
      <c r="D475" s="254"/>
      <c r="E475" s="253"/>
      <c r="F475" s="251"/>
      <c r="G475" s="251"/>
      <c r="H475" s="252"/>
      <c r="I475" s="251"/>
      <c r="J475" s="251"/>
      <c r="K475" s="251"/>
      <c r="L475" s="251"/>
      <c r="M475" s="251"/>
    </row>
    <row r="476" spans="1:13" s="249" customFormat="1" x14ac:dyDescent="0.3">
      <c r="A476" s="255"/>
      <c r="B476" s="255"/>
      <c r="C476" s="254"/>
      <c r="D476" s="254"/>
      <c r="E476" s="253"/>
      <c r="F476" s="251"/>
      <c r="G476" s="251"/>
      <c r="H476" s="252"/>
      <c r="I476" s="251"/>
      <c r="J476" s="251"/>
      <c r="K476" s="251"/>
      <c r="L476" s="251"/>
      <c r="M476" s="251"/>
    </row>
    <row r="477" spans="1:13" s="249" customFormat="1" x14ac:dyDescent="0.3">
      <c r="A477" s="255"/>
      <c r="B477" s="255"/>
      <c r="C477" s="254"/>
      <c r="D477" s="254"/>
      <c r="E477" s="253"/>
      <c r="F477" s="251"/>
      <c r="G477" s="251"/>
      <c r="H477" s="252"/>
      <c r="I477" s="251"/>
      <c r="J477" s="251"/>
      <c r="K477" s="251"/>
      <c r="L477" s="251"/>
      <c r="M477" s="251"/>
    </row>
    <row r="478" spans="1:13" s="249" customFormat="1" x14ac:dyDescent="0.3">
      <c r="A478" s="255"/>
      <c r="B478" s="255"/>
      <c r="C478" s="254"/>
      <c r="D478" s="254"/>
      <c r="E478" s="253"/>
      <c r="F478" s="251"/>
      <c r="G478" s="251"/>
      <c r="H478" s="252"/>
      <c r="I478" s="251"/>
      <c r="J478" s="251"/>
      <c r="K478" s="251"/>
      <c r="L478" s="251"/>
      <c r="M478" s="251"/>
    </row>
    <row r="479" spans="1:13" s="249" customFormat="1" x14ac:dyDescent="0.3">
      <c r="A479" s="255"/>
      <c r="B479" s="255"/>
      <c r="C479" s="254"/>
      <c r="D479" s="254"/>
      <c r="E479" s="253"/>
      <c r="F479" s="251"/>
      <c r="G479" s="251"/>
      <c r="H479" s="252"/>
      <c r="I479" s="251"/>
      <c r="J479" s="251"/>
      <c r="K479" s="251"/>
      <c r="L479" s="251"/>
      <c r="M479" s="251"/>
    </row>
    <row r="480" spans="1:13" s="249" customFormat="1" x14ac:dyDescent="0.3">
      <c r="A480" s="255"/>
      <c r="B480" s="255"/>
      <c r="C480" s="254"/>
      <c r="D480" s="254"/>
      <c r="E480" s="253"/>
      <c r="F480" s="251"/>
      <c r="G480" s="251"/>
      <c r="H480" s="252"/>
      <c r="I480" s="251"/>
      <c r="J480" s="251"/>
      <c r="K480" s="251"/>
      <c r="L480" s="251"/>
      <c r="M480" s="251"/>
    </row>
    <row r="481" spans="1:13" s="249" customFormat="1" x14ac:dyDescent="0.3">
      <c r="A481" s="255"/>
      <c r="B481" s="255"/>
      <c r="C481" s="254"/>
      <c r="D481" s="254"/>
      <c r="E481" s="253"/>
      <c r="F481" s="251"/>
      <c r="G481" s="251"/>
      <c r="H481" s="252"/>
      <c r="I481" s="251"/>
      <c r="J481" s="251"/>
      <c r="K481" s="251"/>
      <c r="L481" s="251"/>
      <c r="M481" s="251"/>
    </row>
    <row r="482" spans="1:13" s="249" customFormat="1" x14ac:dyDescent="0.3">
      <c r="A482" s="255"/>
      <c r="B482" s="255"/>
      <c r="C482" s="254"/>
      <c r="D482" s="254"/>
      <c r="E482" s="253"/>
      <c r="F482" s="251"/>
      <c r="G482" s="251"/>
      <c r="H482" s="252"/>
      <c r="I482" s="251"/>
      <c r="J482" s="251"/>
      <c r="K482" s="251"/>
      <c r="L482" s="251"/>
      <c r="M482" s="251"/>
    </row>
    <row r="483" spans="1:13" s="249" customFormat="1" x14ac:dyDescent="0.3">
      <c r="A483" s="255"/>
      <c r="B483" s="255"/>
      <c r="C483" s="254"/>
      <c r="D483" s="254"/>
      <c r="E483" s="253"/>
      <c r="F483" s="251"/>
      <c r="G483" s="251"/>
      <c r="H483" s="252"/>
      <c r="I483" s="251"/>
      <c r="J483" s="251"/>
      <c r="K483" s="251"/>
      <c r="L483" s="251"/>
      <c r="M483" s="251"/>
    </row>
    <row r="484" spans="1:13" s="249" customFormat="1" x14ac:dyDescent="0.3">
      <c r="A484" s="255"/>
      <c r="B484" s="255"/>
      <c r="C484" s="254"/>
      <c r="D484" s="254"/>
      <c r="E484" s="253"/>
      <c r="F484" s="251"/>
      <c r="G484" s="251"/>
      <c r="H484" s="252"/>
      <c r="I484" s="251"/>
      <c r="J484" s="251"/>
      <c r="K484" s="251"/>
      <c r="L484" s="251"/>
      <c r="M484" s="251"/>
    </row>
    <row r="485" spans="1:13" s="249" customFormat="1" x14ac:dyDescent="0.3">
      <c r="A485" s="255"/>
      <c r="B485" s="255"/>
      <c r="C485" s="254"/>
      <c r="D485" s="254"/>
      <c r="E485" s="253"/>
      <c r="F485" s="251"/>
      <c r="G485" s="251"/>
      <c r="H485" s="252"/>
      <c r="I485" s="251"/>
      <c r="J485" s="251"/>
      <c r="K485" s="251"/>
      <c r="L485" s="251"/>
      <c r="M485" s="251"/>
    </row>
    <row r="486" spans="1:13" s="249" customFormat="1" x14ac:dyDescent="0.3">
      <c r="A486" s="255"/>
      <c r="B486" s="255"/>
      <c r="C486" s="254"/>
      <c r="D486" s="254"/>
      <c r="E486" s="253"/>
      <c r="F486" s="251"/>
      <c r="G486" s="251"/>
      <c r="H486" s="252"/>
      <c r="I486" s="251"/>
      <c r="J486" s="251"/>
      <c r="K486" s="251"/>
      <c r="L486" s="251"/>
      <c r="M486" s="251"/>
    </row>
    <row r="487" spans="1:13" s="249" customFormat="1" x14ac:dyDescent="0.3">
      <c r="A487" s="255"/>
      <c r="B487" s="255"/>
      <c r="C487" s="254"/>
      <c r="D487" s="254"/>
      <c r="E487" s="253"/>
      <c r="F487" s="251"/>
      <c r="G487" s="251"/>
      <c r="H487" s="252"/>
      <c r="I487" s="251"/>
      <c r="J487" s="251"/>
      <c r="K487" s="251"/>
      <c r="L487" s="251"/>
      <c r="M487" s="251"/>
    </row>
    <row r="488" spans="1:13" s="249" customFormat="1" x14ac:dyDescent="0.3">
      <c r="A488" s="255"/>
      <c r="B488" s="255"/>
      <c r="C488" s="254"/>
      <c r="D488" s="254"/>
      <c r="E488" s="253"/>
      <c r="F488" s="251"/>
      <c r="G488" s="251"/>
      <c r="H488" s="252"/>
      <c r="I488" s="251"/>
      <c r="J488" s="251"/>
      <c r="K488" s="251"/>
      <c r="L488" s="251"/>
      <c r="M488" s="251"/>
    </row>
    <row r="489" spans="1:13" s="249" customFormat="1" x14ac:dyDescent="0.3">
      <c r="A489" s="255"/>
      <c r="B489" s="255"/>
      <c r="C489" s="254"/>
      <c r="D489" s="254"/>
      <c r="E489" s="253"/>
      <c r="F489" s="251"/>
      <c r="G489" s="251"/>
      <c r="H489" s="252"/>
      <c r="I489" s="251"/>
      <c r="J489" s="251"/>
      <c r="K489" s="251"/>
      <c r="L489" s="251"/>
      <c r="M489" s="251"/>
    </row>
    <row r="490" spans="1:13" s="249" customFormat="1" x14ac:dyDescent="0.3">
      <c r="A490" s="255"/>
      <c r="B490" s="255"/>
      <c r="C490" s="254"/>
      <c r="D490" s="254"/>
      <c r="E490" s="253"/>
      <c r="F490" s="251"/>
      <c r="G490" s="251"/>
      <c r="H490" s="252"/>
      <c r="I490" s="251"/>
      <c r="J490" s="251"/>
      <c r="K490" s="251"/>
      <c r="L490" s="251"/>
      <c r="M490" s="251"/>
    </row>
    <row r="491" spans="1:13" s="249" customFormat="1" x14ac:dyDescent="0.3">
      <c r="A491" s="255"/>
      <c r="B491" s="255"/>
      <c r="C491" s="254"/>
      <c r="D491" s="254"/>
      <c r="E491" s="253"/>
      <c r="F491" s="251"/>
      <c r="G491" s="251"/>
      <c r="H491" s="252"/>
      <c r="I491" s="251"/>
      <c r="J491" s="251"/>
      <c r="K491" s="251"/>
      <c r="L491" s="251"/>
      <c r="M491" s="251"/>
    </row>
    <row r="492" spans="1:13" s="249" customFormat="1" x14ac:dyDescent="0.3">
      <c r="A492" s="255"/>
      <c r="B492" s="255"/>
      <c r="C492" s="254"/>
      <c r="D492" s="254"/>
      <c r="E492" s="253"/>
      <c r="F492" s="251"/>
      <c r="G492" s="251"/>
      <c r="H492" s="252"/>
      <c r="I492" s="251"/>
      <c r="J492" s="251"/>
      <c r="K492" s="251"/>
      <c r="L492" s="251"/>
      <c r="M492" s="251"/>
    </row>
    <row r="493" spans="1:13" s="249" customFormat="1" x14ac:dyDescent="0.3">
      <c r="A493" s="255"/>
      <c r="B493" s="255"/>
      <c r="C493" s="254"/>
      <c r="D493" s="254"/>
      <c r="E493" s="253"/>
      <c r="F493" s="251"/>
      <c r="G493" s="251"/>
      <c r="H493" s="252"/>
      <c r="I493" s="251"/>
      <c r="J493" s="251"/>
      <c r="K493" s="251"/>
      <c r="L493" s="251"/>
      <c r="M493" s="251"/>
    </row>
    <row r="494" spans="1:13" s="249" customFormat="1" x14ac:dyDescent="0.3">
      <c r="A494" s="255"/>
      <c r="B494" s="255"/>
      <c r="C494" s="254"/>
      <c r="D494" s="254"/>
      <c r="E494" s="253"/>
      <c r="F494" s="251"/>
      <c r="G494" s="251"/>
      <c r="H494" s="252"/>
      <c r="I494" s="251"/>
      <c r="J494" s="251"/>
      <c r="K494" s="251"/>
      <c r="L494" s="251"/>
      <c r="M494" s="251"/>
    </row>
    <row r="495" spans="1:13" s="249" customFormat="1" x14ac:dyDescent="0.3">
      <c r="A495" s="255"/>
      <c r="B495" s="255"/>
      <c r="C495" s="254"/>
      <c r="D495" s="254"/>
      <c r="E495" s="253"/>
      <c r="F495" s="251"/>
      <c r="G495" s="251"/>
      <c r="H495" s="252"/>
      <c r="I495" s="251"/>
      <c r="J495" s="251"/>
      <c r="K495" s="251"/>
      <c r="L495" s="251"/>
      <c r="M495" s="251"/>
    </row>
    <row r="496" spans="1:13" s="249" customFormat="1" x14ac:dyDescent="0.3">
      <c r="A496" s="255"/>
      <c r="B496" s="255"/>
      <c r="C496" s="254"/>
      <c r="D496" s="254"/>
      <c r="E496" s="253"/>
      <c r="F496" s="251"/>
      <c r="G496" s="251"/>
      <c r="H496" s="252"/>
      <c r="I496" s="251"/>
      <c r="J496" s="251"/>
      <c r="K496" s="251"/>
      <c r="L496" s="251"/>
      <c r="M496" s="251"/>
    </row>
    <row r="497" spans="1:13" s="249" customFormat="1" x14ac:dyDescent="0.3">
      <c r="A497" s="255"/>
      <c r="B497" s="255"/>
      <c r="C497" s="254"/>
      <c r="D497" s="254"/>
      <c r="E497" s="253"/>
      <c r="F497" s="251"/>
      <c r="G497" s="251"/>
      <c r="H497" s="252"/>
      <c r="I497" s="251"/>
      <c r="J497" s="251"/>
      <c r="K497" s="251"/>
      <c r="L497" s="251"/>
      <c r="M497" s="251"/>
    </row>
    <row r="498" spans="1:13" s="249" customFormat="1" x14ac:dyDescent="0.3">
      <c r="A498" s="255"/>
      <c r="B498" s="255"/>
      <c r="C498" s="254"/>
      <c r="D498" s="254"/>
      <c r="E498" s="253"/>
      <c r="F498" s="251"/>
      <c r="G498" s="251"/>
      <c r="H498" s="252"/>
      <c r="I498" s="251"/>
      <c r="J498" s="251"/>
      <c r="K498" s="251"/>
      <c r="L498" s="251"/>
      <c r="M498" s="251"/>
    </row>
    <row r="499" spans="1:13" s="249" customFormat="1" x14ac:dyDescent="0.3">
      <c r="A499" s="255"/>
      <c r="B499" s="255"/>
      <c r="C499" s="254"/>
      <c r="D499" s="254"/>
      <c r="E499" s="253"/>
      <c r="F499" s="251"/>
      <c r="G499" s="251"/>
      <c r="H499" s="252"/>
      <c r="I499" s="251"/>
      <c r="J499" s="251"/>
      <c r="K499" s="251"/>
      <c r="L499" s="251"/>
      <c r="M499" s="251"/>
    </row>
    <row r="500" spans="1:13" s="249" customFormat="1" x14ac:dyDescent="0.3">
      <c r="A500" s="255"/>
      <c r="B500" s="255"/>
      <c r="C500" s="254"/>
      <c r="D500" s="254"/>
      <c r="E500" s="253"/>
      <c r="F500" s="251"/>
      <c r="G500" s="251"/>
      <c r="H500" s="252"/>
      <c r="I500" s="251"/>
      <c r="J500" s="251"/>
      <c r="K500" s="251"/>
      <c r="L500" s="251"/>
      <c r="M500" s="251"/>
    </row>
    <row r="501" spans="1:13" s="249" customFormat="1" x14ac:dyDescent="0.3">
      <c r="A501" s="255"/>
      <c r="B501" s="255"/>
      <c r="C501" s="254"/>
      <c r="D501" s="254"/>
      <c r="E501" s="253"/>
      <c r="F501" s="251"/>
      <c r="G501" s="251"/>
      <c r="H501" s="252"/>
      <c r="I501" s="251"/>
      <c r="J501" s="251"/>
      <c r="K501" s="251"/>
      <c r="L501" s="251"/>
      <c r="M501" s="251"/>
    </row>
    <row r="502" spans="1:13" s="249" customFormat="1" x14ac:dyDescent="0.3">
      <c r="A502" s="255"/>
      <c r="B502" s="255"/>
      <c r="C502" s="254"/>
      <c r="D502" s="254"/>
      <c r="E502" s="253"/>
      <c r="F502" s="251"/>
      <c r="G502" s="251"/>
      <c r="H502" s="252"/>
      <c r="I502" s="251"/>
      <c r="J502" s="251"/>
      <c r="K502" s="251"/>
      <c r="L502" s="251"/>
      <c r="M502" s="251"/>
    </row>
    <row r="503" spans="1:13" s="249" customFormat="1" x14ac:dyDescent="0.3">
      <c r="A503" s="255"/>
      <c r="B503" s="255"/>
      <c r="C503" s="254"/>
      <c r="D503" s="254"/>
      <c r="E503" s="253"/>
      <c r="F503" s="251"/>
      <c r="G503" s="251"/>
      <c r="H503" s="252"/>
      <c r="I503" s="251"/>
      <c r="J503" s="251"/>
      <c r="K503" s="251"/>
      <c r="L503" s="251"/>
      <c r="M503" s="251"/>
    </row>
    <row r="504" spans="1:13" s="249" customFormat="1" x14ac:dyDescent="0.3">
      <c r="A504" s="255"/>
      <c r="B504" s="255"/>
      <c r="C504" s="254"/>
      <c r="D504" s="254"/>
      <c r="E504" s="253"/>
      <c r="F504" s="251"/>
      <c r="G504" s="251"/>
      <c r="H504" s="252"/>
      <c r="I504" s="251"/>
      <c r="J504" s="251"/>
      <c r="K504" s="251"/>
      <c r="L504" s="251"/>
      <c r="M504" s="251"/>
    </row>
    <row r="505" spans="1:13" s="249" customFormat="1" x14ac:dyDescent="0.3">
      <c r="A505" s="255"/>
      <c r="B505" s="255"/>
      <c r="C505" s="254"/>
      <c r="D505" s="254"/>
      <c r="E505" s="253"/>
      <c r="F505" s="251"/>
      <c r="G505" s="251"/>
      <c r="H505" s="252"/>
      <c r="I505" s="251"/>
      <c r="J505" s="251"/>
      <c r="K505" s="251"/>
      <c r="L505" s="251"/>
      <c r="M505" s="251"/>
    </row>
    <row r="506" spans="1:13" s="249" customFormat="1" x14ac:dyDescent="0.3">
      <c r="A506" s="255"/>
      <c r="B506" s="255"/>
      <c r="C506" s="254"/>
      <c r="D506" s="254"/>
      <c r="E506" s="253"/>
      <c r="F506" s="251"/>
      <c r="G506" s="251"/>
      <c r="H506" s="252"/>
      <c r="I506" s="251"/>
      <c r="J506" s="251"/>
      <c r="K506" s="251"/>
      <c r="L506" s="251"/>
      <c r="M506" s="251"/>
    </row>
    <row r="507" spans="1:13" s="249" customFormat="1" x14ac:dyDescent="0.3">
      <c r="A507" s="255"/>
      <c r="B507" s="255"/>
      <c r="C507" s="254"/>
      <c r="D507" s="254"/>
      <c r="E507" s="253"/>
      <c r="F507" s="251"/>
      <c r="G507" s="251"/>
      <c r="H507" s="252"/>
      <c r="I507" s="251"/>
      <c r="J507" s="251"/>
      <c r="K507" s="251"/>
      <c r="L507" s="251"/>
      <c r="M507" s="251"/>
    </row>
    <row r="508" spans="1:13" s="249" customFormat="1" x14ac:dyDescent="0.3">
      <c r="A508" s="255"/>
      <c r="B508" s="255"/>
      <c r="C508" s="254"/>
      <c r="D508" s="254"/>
      <c r="E508" s="253"/>
      <c r="F508" s="251"/>
      <c r="G508" s="251"/>
      <c r="H508" s="252"/>
      <c r="I508" s="251"/>
      <c r="J508" s="251"/>
      <c r="K508" s="251"/>
      <c r="L508" s="251"/>
      <c r="M508" s="251"/>
    </row>
    <row r="509" spans="1:13" s="249" customFormat="1" x14ac:dyDescent="0.3">
      <c r="A509" s="255"/>
      <c r="B509" s="255"/>
      <c r="C509" s="254"/>
      <c r="D509" s="254"/>
      <c r="E509" s="253"/>
      <c r="F509" s="251"/>
      <c r="G509" s="251"/>
      <c r="H509" s="252"/>
      <c r="I509" s="251"/>
      <c r="J509" s="251"/>
      <c r="K509" s="251"/>
      <c r="L509" s="251"/>
      <c r="M509" s="251"/>
    </row>
    <row r="510" spans="1:13" s="249" customFormat="1" x14ac:dyDescent="0.3">
      <c r="A510" s="255"/>
      <c r="B510" s="255"/>
      <c r="C510" s="254"/>
      <c r="D510" s="254"/>
      <c r="E510" s="253"/>
      <c r="F510" s="251"/>
      <c r="G510" s="251"/>
      <c r="H510" s="252"/>
      <c r="I510" s="251"/>
      <c r="J510" s="251"/>
      <c r="K510" s="251"/>
      <c r="L510" s="251"/>
      <c r="M510" s="251"/>
    </row>
    <row r="511" spans="1:13" s="249" customFormat="1" x14ac:dyDescent="0.3">
      <c r="A511" s="255"/>
      <c r="B511" s="255"/>
      <c r="C511" s="254"/>
      <c r="D511" s="254"/>
      <c r="E511" s="253"/>
      <c r="F511" s="251"/>
      <c r="G511" s="251"/>
      <c r="H511" s="252"/>
      <c r="I511" s="251"/>
      <c r="J511" s="251"/>
      <c r="K511" s="251"/>
      <c r="L511" s="251"/>
      <c r="M511" s="251"/>
    </row>
    <row r="512" spans="1:13" s="249" customFormat="1" x14ac:dyDescent="0.3">
      <c r="A512" s="255"/>
      <c r="B512" s="255"/>
      <c r="C512" s="254"/>
      <c r="D512" s="254"/>
      <c r="E512" s="253"/>
      <c r="F512" s="251"/>
      <c r="G512" s="251"/>
      <c r="H512" s="252"/>
      <c r="I512" s="251"/>
      <c r="J512" s="251"/>
      <c r="K512" s="251"/>
      <c r="L512" s="251"/>
      <c r="M512" s="251"/>
    </row>
    <row r="513" spans="1:13" s="249" customFormat="1" x14ac:dyDescent="0.3">
      <c r="A513" s="255"/>
      <c r="B513" s="255"/>
      <c r="C513" s="254"/>
      <c r="D513" s="254"/>
      <c r="E513" s="253"/>
      <c r="F513" s="251"/>
      <c r="G513" s="251"/>
      <c r="H513" s="252"/>
      <c r="I513" s="251"/>
      <c r="J513" s="251"/>
      <c r="K513" s="251"/>
      <c r="L513" s="251"/>
      <c r="M513" s="251"/>
    </row>
    <row r="514" spans="1:13" s="249" customFormat="1" x14ac:dyDescent="0.3">
      <c r="A514" s="255"/>
      <c r="B514" s="255"/>
      <c r="C514" s="254"/>
      <c r="D514" s="254"/>
      <c r="E514" s="253"/>
      <c r="F514" s="251"/>
      <c r="G514" s="251"/>
      <c r="H514" s="252"/>
      <c r="I514" s="251"/>
      <c r="J514" s="251"/>
      <c r="K514" s="251"/>
      <c r="L514" s="251"/>
      <c r="M514" s="251"/>
    </row>
    <row r="515" spans="1:13" s="249" customFormat="1" x14ac:dyDescent="0.3">
      <c r="A515" s="255"/>
      <c r="B515" s="255"/>
      <c r="C515" s="254"/>
      <c r="D515" s="254"/>
      <c r="E515" s="253"/>
      <c r="F515" s="251"/>
      <c r="G515" s="251"/>
      <c r="H515" s="252"/>
      <c r="I515" s="251"/>
      <c r="J515" s="251"/>
      <c r="K515" s="251"/>
      <c r="L515" s="251"/>
      <c r="M515" s="251"/>
    </row>
    <row r="516" spans="1:13" s="249" customFormat="1" x14ac:dyDescent="0.3">
      <c r="A516" s="255"/>
      <c r="B516" s="255"/>
      <c r="C516" s="254"/>
      <c r="D516" s="254"/>
      <c r="E516" s="253"/>
      <c r="F516" s="251"/>
      <c r="G516" s="251"/>
      <c r="H516" s="252"/>
      <c r="I516" s="251"/>
      <c r="J516" s="251"/>
      <c r="K516" s="251"/>
      <c r="L516" s="251"/>
      <c r="M516" s="251"/>
    </row>
    <row r="517" spans="1:13" s="249" customFormat="1" x14ac:dyDescent="0.3">
      <c r="A517" s="255"/>
      <c r="B517" s="255"/>
      <c r="C517" s="254"/>
      <c r="D517" s="254"/>
      <c r="E517" s="253"/>
      <c r="F517" s="251"/>
      <c r="G517" s="251"/>
      <c r="H517" s="252"/>
      <c r="I517" s="251"/>
      <c r="J517" s="251"/>
      <c r="K517" s="251"/>
      <c r="L517" s="251"/>
      <c r="M517" s="251"/>
    </row>
    <row r="518" spans="1:13" s="249" customFormat="1" x14ac:dyDescent="0.3">
      <c r="A518" s="255"/>
      <c r="B518" s="255"/>
      <c r="C518" s="254"/>
      <c r="D518" s="254"/>
      <c r="E518" s="253"/>
      <c r="F518" s="251"/>
      <c r="G518" s="251"/>
      <c r="H518" s="252"/>
      <c r="I518" s="251"/>
      <c r="J518" s="251"/>
      <c r="K518" s="251"/>
      <c r="L518" s="251"/>
      <c r="M518" s="251"/>
    </row>
    <row r="519" spans="1:13" s="249" customFormat="1" x14ac:dyDescent="0.3">
      <c r="A519" s="255"/>
      <c r="B519" s="255"/>
      <c r="C519" s="254"/>
      <c r="D519" s="254"/>
      <c r="E519" s="253"/>
      <c r="F519" s="251"/>
      <c r="G519" s="251"/>
      <c r="H519" s="252"/>
      <c r="I519" s="251"/>
      <c r="J519" s="251"/>
      <c r="K519" s="251"/>
      <c r="L519" s="251"/>
      <c r="M519" s="251"/>
    </row>
    <row r="520" spans="1:13" s="249" customFormat="1" x14ac:dyDescent="0.3">
      <c r="A520" s="255"/>
      <c r="B520" s="255"/>
      <c r="C520" s="254"/>
      <c r="D520" s="254"/>
      <c r="E520" s="253"/>
      <c r="F520" s="251"/>
      <c r="G520" s="251"/>
      <c r="H520" s="252"/>
      <c r="I520" s="251"/>
      <c r="J520" s="251"/>
      <c r="K520" s="251"/>
      <c r="L520" s="251"/>
      <c r="M520" s="251"/>
    </row>
    <row r="521" spans="1:13" s="249" customFormat="1" x14ac:dyDescent="0.3">
      <c r="A521" s="255"/>
      <c r="B521" s="255"/>
      <c r="C521" s="254"/>
      <c r="D521" s="254"/>
      <c r="E521" s="253"/>
      <c r="F521" s="251"/>
      <c r="G521" s="251"/>
      <c r="H521" s="252"/>
      <c r="I521" s="251"/>
      <c r="J521" s="251"/>
      <c r="K521" s="251"/>
      <c r="L521" s="251"/>
      <c r="M521" s="251"/>
    </row>
    <row r="522" spans="1:13" s="249" customFormat="1" x14ac:dyDescent="0.3">
      <c r="A522" s="255"/>
      <c r="B522" s="255"/>
      <c r="C522" s="254"/>
      <c r="D522" s="254"/>
      <c r="E522" s="253"/>
      <c r="F522" s="251"/>
      <c r="G522" s="251"/>
      <c r="H522" s="252"/>
      <c r="I522" s="251"/>
      <c r="J522" s="251"/>
      <c r="K522" s="251"/>
      <c r="L522" s="251"/>
      <c r="M522" s="251"/>
    </row>
    <row r="523" spans="1:13" s="249" customFormat="1" x14ac:dyDescent="0.3">
      <c r="A523" s="255"/>
      <c r="B523" s="255"/>
      <c r="C523" s="254"/>
      <c r="D523" s="254"/>
      <c r="E523" s="253"/>
      <c r="F523" s="251"/>
      <c r="G523" s="251"/>
      <c r="H523" s="252"/>
      <c r="I523" s="251"/>
      <c r="J523" s="251"/>
      <c r="K523" s="251"/>
      <c r="L523" s="251"/>
      <c r="M523" s="251"/>
    </row>
    <row r="524" spans="1:13" s="249" customFormat="1" x14ac:dyDescent="0.3">
      <c r="A524" s="255"/>
      <c r="B524" s="255"/>
      <c r="C524" s="254"/>
      <c r="D524" s="254"/>
      <c r="E524" s="253"/>
      <c r="F524" s="251"/>
      <c r="G524" s="251"/>
      <c r="H524" s="252"/>
      <c r="I524" s="251"/>
      <c r="J524" s="251"/>
      <c r="K524" s="251"/>
      <c r="L524" s="251"/>
      <c r="M524" s="251"/>
    </row>
    <row r="525" spans="1:13" s="249" customFormat="1" x14ac:dyDescent="0.3">
      <c r="A525" s="255"/>
      <c r="B525" s="255"/>
      <c r="C525" s="254"/>
      <c r="D525" s="254"/>
      <c r="E525" s="253"/>
      <c r="F525" s="251"/>
      <c r="G525" s="251"/>
      <c r="H525" s="252"/>
      <c r="I525" s="251"/>
      <c r="J525" s="251"/>
      <c r="K525" s="251"/>
      <c r="L525" s="251"/>
      <c r="M525" s="251"/>
    </row>
    <row r="526" spans="1:13" s="249" customFormat="1" x14ac:dyDescent="0.3">
      <c r="A526" s="255"/>
      <c r="B526" s="255"/>
      <c r="C526" s="254"/>
      <c r="D526" s="254"/>
      <c r="E526" s="253"/>
      <c r="F526" s="251"/>
      <c r="G526" s="251"/>
      <c r="H526" s="252"/>
      <c r="I526" s="251"/>
      <c r="J526" s="251"/>
      <c r="K526" s="251"/>
      <c r="L526" s="251"/>
      <c r="M526" s="251"/>
    </row>
    <row r="527" spans="1:13" s="249" customFormat="1" x14ac:dyDescent="0.3">
      <c r="A527" s="255"/>
      <c r="B527" s="255"/>
      <c r="C527" s="254"/>
      <c r="D527" s="254"/>
      <c r="E527" s="253"/>
      <c r="F527" s="251"/>
      <c r="G527" s="251"/>
      <c r="H527" s="252"/>
      <c r="I527" s="251"/>
      <c r="J527" s="251"/>
      <c r="K527" s="251"/>
      <c r="L527" s="251"/>
      <c r="M527" s="251"/>
    </row>
    <row r="528" spans="1:13" s="249" customFormat="1" x14ac:dyDescent="0.3">
      <c r="A528" s="255"/>
      <c r="B528" s="255"/>
      <c r="C528" s="254"/>
      <c r="D528" s="254"/>
      <c r="E528" s="253"/>
      <c r="F528" s="251"/>
      <c r="G528" s="251"/>
      <c r="H528" s="252"/>
      <c r="I528" s="251"/>
      <c r="J528" s="251"/>
      <c r="K528" s="251"/>
      <c r="L528" s="251"/>
      <c r="M528" s="251"/>
    </row>
    <row r="529" spans="1:13" s="249" customFormat="1" x14ac:dyDescent="0.3">
      <c r="A529" s="255"/>
      <c r="B529" s="255"/>
      <c r="C529" s="254"/>
      <c r="D529" s="254"/>
      <c r="E529" s="253"/>
      <c r="F529" s="251"/>
      <c r="G529" s="251"/>
      <c r="H529" s="252"/>
      <c r="I529" s="251"/>
      <c r="J529" s="251"/>
      <c r="K529" s="251"/>
      <c r="L529" s="251"/>
      <c r="M529" s="251"/>
    </row>
    <row r="530" spans="1:13" s="249" customFormat="1" x14ac:dyDescent="0.3">
      <c r="A530" s="255"/>
      <c r="B530" s="255"/>
      <c r="C530" s="254"/>
      <c r="D530" s="254"/>
      <c r="E530" s="253"/>
      <c r="F530" s="251"/>
      <c r="G530" s="251"/>
      <c r="H530" s="252"/>
      <c r="I530" s="251"/>
      <c r="J530" s="251"/>
      <c r="K530" s="251"/>
      <c r="L530" s="251"/>
      <c r="M530" s="251"/>
    </row>
    <row r="531" spans="1:13" s="249" customFormat="1" x14ac:dyDescent="0.3">
      <c r="A531" s="255"/>
      <c r="B531" s="255"/>
      <c r="C531" s="254"/>
      <c r="D531" s="254"/>
      <c r="E531" s="253"/>
      <c r="F531" s="251"/>
      <c r="G531" s="251"/>
      <c r="H531" s="252"/>
      <c r="I531" s="251"/>
      <c r="J531" s="251"/>
      <c r="K531" s="251"/>
      <c r="L531" s="251"/>
      <c r="M531" s="251"/>
    </row>
    <row r="532" spans="1:13" s="249" customFormat="1" x14ac:dyDescent="0.3">
      <c r="A532" s="255"/>
      <c r="B532" s="255"/>
      <c r="C532" s="254"/>
      <c r="D532" s="254"/>
      <c r="E532" s="253"/>
      <c r="F532" s="251"/>
      <c r="G532" s="251"/>
      <c r="H532" s="252"/>
      <c r="I532" s="251"/>
      <c r="J532" s="251"/>
      <c r="K532" s="251"/>
      <c r="L532" s="251"/>
      <c r="M532" s="251"/>
    </row>
    <row r="533" spans="1:13" s="249" customFormat="1" x14ac:dyDescent="0.3">
      <c r="A533" s="255"/>
      <c r="B533" s="255"/>
      <c r="C533" s="254"/>
      <c r="D533" s="254"/>
      <c r="E533" s="253"/>
      <c r="F533" s="251"/>
      <c r="G533" s="251"/>
      <c r="H533" s="252"/>
      <c r="I533" s="251"/>
      <c r="J533" s="251"/>
      <c r="K533" s="251"/>
      <c r="L533" s="251"/>
      <c r="M533" s="251"/>
    </row>
    <row r="534" spans="1:13" s="249" customFormat="1" x14ac:dyDescent="0.3">
      <c r="A534" s="255"/>
      <c r="B534" s="255"/>
      <c r="C534" s="254"/>
      <c r="D534" s="254"/>
      <c r="E534" s="253"/>
      <c r="F534" s="251"/>
      <c r="G534" s="251"/>
      <c r="H534" s="252"/>
      <c r="I534" s="251"/>
      <c r="J534" s="251"/>
      <c r="K534" s="251"/>
      <c r="L534" s="251"/>
      <c r="M534" s="251"/>
    </row>
    <row r="535" spans="1:13" s="249" customFormat="1" x14ac:dyDescent="0.3">
      <c r="A535" s="255"/>
      <c r="B535" s="255"/>
      <c r="C535" s="254"/>
      <c r="D535" s="254"/>
      <c r="E535" s="253"/>
      <c r="F535" s="251"/>
      <c r="G535" s="251"/>
      <c r="H535" s="252"/>
      <c r="I535" s="251"/>
      <c r="J535" s="251"/>
      <c r="K535" s="251"/>
      <c r="L535" s="251"/>
      <c r="M535" s="251"/>
    </row>
    <row r="536" spans="1:13" s="249" customFormat="1" x14ac:dyDescent="0.3">
      <c r="A536" s="255"/>
      <c r="B536" s="255"/>
      <c r="C536" s="254"/>
      <c r="D536" s="254"/>
      <c r="E536" s="253"/>
      <c r="F536" s="251"/>
      <c r="G536" s="251"/>
      <c r="H536" s="252"/>
      <c r="I536" s="251"/>
      <c r="J536" s="251"/>
      <c r="K536" s="251"/>
      <c r="L536" s="251"/>
      <c r="M536" s="251"/>
    </row>
    <row r="537" spans="1:13" s="249" customFormat="1" x14ac:dyDescent="0.3">
      <c r="A537" s="255"/>
      <c r="B537" s="255"/>
      <c r="C537" s="254"/>
      <c r="D537" s="254"/>
      <c r="E537" s="253"/>
      <c r="F537" s="251"/>
      <c r="G537" s="251"/>
      <c r="H537" s="252"/>
      <c r="I537" s="251"/>
      <c r="J537" s="251"/>
      <c r="K537" s="251"/>
      <c r="L537" s="251"/>
      <c r="M537" s="251"/>
    </row>
    <row r="538" spans="1:13" s="249" customFormat="1" x14ac:dyDescent="0.3">
      <c r="A538" s="255"/>
      <c r="B538" s="255"/>
      <c r="C538" s="254"/>
      <c r="D538" s="254"/>
      <c r="E538" s="253"/>
      <c r="F538" s="251"/>
      <c r="G538" s="251"/>
      <c r="H538" s="252"/>
      <c r="I538" s="251"/>
      <c r="J538" s="251"/>
      <c r="K538" s="251"/>
      <c r="L538" s="251"/>
      <c r="M538" s="251"/>
    </row>
    <row r="539" spans="1:13" s="249" customFormat="1" x14ac:dyDescent="0.3">
      <c r="A539" s="255"/>
      <c r="B539" s="255"/>
      <c r="C539" s="254"/>
      <c r="D539" s="254"/>
      <c r="E539" s="253"/>
      <c r="F539" s="251"/>
      <c r="G539" s="251"/>
      <c r="H539" s="252"/>
      <c r="I539" s="251"/>
      <c r="J539" s="251"/>
      <c r="K539" s="251"/>
      <c r="L539" s="251"/>
      <c r="M539" s="251"/>
    </row>
    <row r="540" spans="1:13" s="249" customFormat="1" x14ac:dyDescent="0.3">
      <c r="A540" s="255"/>
      <c r="B540" s="255"/>
      <c r="C540" s="254"/>
      <c r="D540" s="254"/>
      <c r="E540" s="253"/>
      <c r="F540" s="251"/>
      <c r="G540" s="251"/>
      <c r="H540" s="252"/>
      <c r="I540" s="251"/>
      <c r="J540" s="251"/>
      <c r="K540" s="251"/>
      <c r="L540" s="251"/>
      <c r="M540" s="251"/>
    </row>
    <row r="541" spans="1:13" s="249" customFormat="1" x14ac:dyDescent="0.3">
      <c r="A541" s="255"/>
      <c r="B541" s="255"/>
      <c r="C541" s="254"/>
      <c r="D541" s="254"/>
      <c r="E541" s="253"/>
      <c r="F541" s="251"/>
      <c r="G541" s="251"/>
      <c r="H541" s="252"/>
      <c r="I541" s="251"/>
      <c r="J541" s="251"/>
      <c r="K541" s="251"/>
      <c r="L541" s="251"/>
      <c r="M541" s="251"/>
    </row>
    <row r="542" spans="1:13" s="249" customFormat="1" x14ac:dyDescent="0.3">
      <c r="A542" s="255"/>
      <c r="B542" s="255"/>
      <c r="C542" s="254"/>
      <c r="D542" s="254"/>
      <c r="E542" s="253"/>
      <c r="F542" s="251"/>
      <c r="G542" s="251"/>
      <c r="H542" s="252"/>
      <c r="I542" s="251"/>
      <c r="J542" s="251"/>
      <c r="K542" s="251"/>
      <c r="L542" s="251"/>
      <c r="M542" s="251"/>
    </row>
    <row r="543" spans="1:13" s="249" customFormat="1" x14ac:dyDescent="0.3">
      <c r="A543" s="255"/>
      <c r="B543" s="255"/>
      <c r="C543" s="254"/>
      <c r="D543" s="254"/>
      <c r="E543" s="253"/>
      <c r="F543" s="251"/>
      <c r="G543" s="251"/>
      <c r="H543" s="252"/>
      <c r="I543" s="251"/>
      <c r="J543" s="251"/>
      <c r="K543" s="251"/>
      <c r="L543" s="251"/>
      <c r="M543" s="251"/>
    </row>
    <row r="544" spans="1:13" s="249" customFormat="1" x14ac:dyDescent="0.3">
      <c r="A544" s="255"/>
      <c r="B544" s="255"/>
      <c r="C544" s="254"/>
      <c r="D544" s="254"/>
      <c r="E544" s="253"/>
      <c r="F544" s="251"/>
      <c r="G544" s="251"/>
      <c r="H544" s="252"/>
      <c r="I544" s="251"/>
      <c r="J544" s="251"/>
      <c r="K544" s="251"/>
      <c r="L544" s="251"/>
      <c r="M544" s="251"/>
    </row>
    <row r="545" spans="1:13" s="249" customFormat="1" x14ac:dyDescent="0.3">
      <c r="A545" s="255"/>
      <c r="B545" s="255"/>
      <c r="C545" s="254"/>
      <c r="D545" s="254"/>
      <c r="E545" s="253"/>
      <c r="F545" s="251"/>
      <c r="G545" s="251"/>
      <c r="H545" s="252"/>
      <c r="I545" s="251"/>
      <c r="J545" s="251"/>
      <c r="K545" s="251"/>
      <c r="L545" s="251"/>
      <c r="M545" s="251"/>
    </row>
    <row r="546" spans="1:13" s="249" customFormat="1" x14ac:dyDescent="0.3">
      <c r="A546" s="255"/>
      <c r="B546" s="255"/>
      <c r="C546" s="254"/>
      <c r="D546" s="254"/>
      <c r="E546" s="253"/>
      <c r="F546" s="251"/>
      <c r="G546" s="251"/>
      <c r="H546" s="252"/>
      <c r="I546" s="251"/>
      <c r="J546" s="251"/>
      <c r="K546" s="251"/>
      <c r="L546" s="251"/>
      <c r="M546" s="251"/>
    </row>
    <row r="547" spans="1:13" s="249" customFormat="1" x14ac:dyDescent="0.3">
      <c r="A547" s="255"/>
      <c r="B547" s="255"/>
      <c r="C547" s="254"/>
      <c r="D547" s="254"/>
      <c r="E547" s="253"/>
      <c r="F547" s="251"/>
      <c r="G547" s="251"/>
      <c r="H547" s="252"/>
      <c r="I547" s="251"/>
      <c r="J547" s="251"/>
      <c r="K547" s="251"/>
      <c r="L547" s="251"/>
      <c r="M547" s="251"/>
    </row>
    <row r="548" spans="1:13" s="249" customFormat="1" x14ac:dyDescent="0.3">
      <c r="A548" s="255"/>
      <c r="B548" s="255"/>
      <c r="C548" s="254"/>
      <c r="D548" s="254"/>
      <c r="E548" s="253"/>
      <c r="F548" s="251"/>
      <c r="G548" s="251"/>
      <c r="H548" s="252"/>
      <c r="I548" s="251"/>
      <c r="J548" s="251"/>
      <c r="K548" s="251"/>
      <c r="L548" s="251"/>
      <c r="M548" s="251"/>
    </row>
    <row r="549" spans="1:13" s="249" customFormat="1" x14ac:dyDescent="0.3">
      <c r="A549" s="255"/>
      <c r="B549" s="255"/>
      <c r="C549" s="254"/>
      <c r="D549" s="254"/>
      <c r="E549" s="253"/>
      <c r="F549" s="251"/>
      <c r="G549" s="251"/>
      <c r="H549" s="252"/>
      <c r="I549" s="251"/>
      <c r="J549" s="251"/>
      <c r="K549" s="251"/>
      <c r="L549" s="251"/>
      <c r="M549" s="251"/>
    </row>
    <row r="550" spans="1:13" s="249" customFormat="1" x14ac:dyDescent="0.3">
      <c r="A550" s="255"/>
      <c r="B550" s="255"/>
      <c r="C550" s="254"/>
      <c r="D550" s="254"/>
      <c r="E550" s="253"/>
      <c r="F550" s="251"/>
      <c r="G550" s="251"/>
      <c r="H550" s="252"/>
      <c r="I550" s="251"/>
      <c r="J550" s="251"/>
      <c r="K550" s="251"/>
      <c r="L550" s="251"/>
      <c r="M550" s="251"/>
    </row>
    <row r="551" spans="1:13" s="249" customFormat="1" x14ac:dyDescent="0.3">
      <c r="A551" s="255"/>
      <c r="B551" s="255"/>
      <c r="C551" s="254"/>
      <c r="D551" s="254"/>
      <c r="E551" s="253"/>
      <c r="F551" s="251"/>
      <c r="G551" s="251"/>
      <c r="H551" s="252"/>
      <c r="I551" s="251"/>
      <c r="J551" s="251"/>
      <c r="K551" s="251"/>
      <c r="L551" s="251"/>
      <c r="M551" s="251"/>
    </row>
    <row r="552" spans="1:13" s="249" customFormat="1" x14ac:dyDescent="0.3">
      <c r="A552" s="255"/>
      <c r="B552" s="255"/>
      <c r="C552" s="254"/>
      <c r="D552" s="254"/>
      <c r="E552" s="253"/>
      <c r="F552" s="251"/>
      <c r="G552" s="251"/>
      <c r="H552" s="252"/>
      <c r="I552" s="251"/>
      <c r="J552" s="251"/>
      <c r="K552" s="251"/>
      <c r="L552" s="251"/>
      <c r="M552" s="251"/>
    </row>
    <row r="553" spans="1:13" s="249" customFormat="1" x14ac:dyDescent="0.3">
      <c r="A553" s="255"/>
      <c r="B553" s="255"/>
      <c r="C553" s="254"/>
      <c r="D553" s="254"/>
      <c r="E553" s="253"/>
      <c r="F553" s="251"/>
      <c r="G553" s="251"/>
      <c r="H553" s="252"/>
      <c r="I553" s="251"/>
      <c r="J553" s="251"/>
      <c r="K553" s="251"/>
      <c r="L553" s="251"/>
      <c r="M553" s="251"/>
    </row>
    <row r="554" spans="1:13" s="249" customFormat="1" x14ac:dyDescent="0.3">
      <c r="A554" s="255"/>
      <c r="B554" s="255"/>
      <c r="C554" s="254"/>
      <c r="D554" s="254"/>
      <c r="E554" s="253"/>
      <c r="F554" s="251"/>
      <c r="G554" s="251"/>
      <c r="H554" s="252"/>
      <c r="I554" s="251"/>
      <c r="J554" s="251"/>
      <c r="K554" s="251"/>
      <c r="L554" s="251"/>
      <c r="M554" s="251"/>
    </row>
    <row r="555" spans="1:13" s="249" customFormat="1" x14ac:dyDescent="0.3">
      <c r="A555" s="255"/>
      <c r="B555" s="255"/>
      <c r="C555" s="254"/>
      <c r="D555" s="254"/>
      <c r="E555" s="253"/>
      <c r="F555" s="251"/>
      <c r="G555" s="251"/>
      <c r="H555" s="252"/>
      <c r="I555" s="251"/>
      <c r="J555" s="251"/>
      <c r="K555" s="251"/>
      <c r="L555" s="251"/>
      <c r="M555" s="251"/>
    </row>
    <row r="556" spans="1:13" s="249" customFormat="1" x14ac:dyDescent="0.3">
      <c r="A556" s="255"/>
      <c r="B556" s="255"/>
      <c r="C556" s="254"/>
      <c r="D556" s="254"/>
      <c r="E556" s="253"/>
      <c r="F556" s="251"/>
      <c r="G556" s="251"/>
      <c r="H556" s="252"/>
      <c r="I556" s="251"/>
      <c r="J556" s="251"/>
      <c r="K556" s="251"/>
      <c r="L556" s="251"/>
      <c r="M556" s="251"/>
    </row>
    <row r="557" spans="1:13" s="249" customFormat="1" x14ac:dyDescent="0.3">
      <c r="A557" s="255"/>
      <c r="B557" s="255"/>
      <c r="C557" s="254"/>
      <c r="D557" s="254"/>
      <c r="E557" s="253"/>
      <c r="F557" s="251"/>
      <c r="G557" s="251"/>
      <c r="H557" s="252"/>
      <c r="I557" s="251"/>
      <c r="J557" s="251"/>
      <c r="K557" s="251"/>
      <c r="L557" s="251"/>
      <c r="M557" s="251"/>
    </row>
    <row r="558" spans="1:13" s="249" customFormat="1" x14ac:dyDescent="0.3">
      <c r="A558" s="255"/>
      <c r="B558" s="255"/>
      <c r="C558" s="254"/>
      <c r="D558" s="254"/>
      <c r="E558" s="253"/>
      <c r="F558" s="251"/>
      <c r="G558" s="251"/>
      <c r="H558" s="252"/>
      <c r="I558" s="251"/>
      <c r="J558" s="251"/>
      <c r="K558" s="251"/>
      <c r="L558" s="251"/>
      <c r="M558" s="251"/>
    </row>
    <row r="559" spans="1:13" s="249" customFormat="1" x14ac:dyDescent="0.3">
      <c r="A559" s="255"/>
      <c r="B559" s="255"/>
      <c r="C559" s="254"/>
      <c r="D559" s="254"/>
      <c r="E559" s="253"/>
      <c r="F559" s="251"/>
      <c r="G559" s="251"/>
      <c r="H559" s="252"/>
      <c r="I559" s="251"/>
      <c r="J559" s="251"/>
      <c r="K559" s="251"/>
      <c r="L559" s="251"/>
      <c r="M559" s="251"/>
    </row>
    <row r="560" spans="1:13" s="249" customFormat="1" x14ac:dyDescent="0.3">
      <c r="A560" s="255"/>
      <c r="B560" s="255"/>
      <c r="C560" s="254"/>
      <c r="D560" s="254"/>
      <c r="E560" s="253"/>
      <c r="F560" s="251"/>
      <c r="G560" s="251"/>
      <c r="H560" s="252"/>
      <c r="I560" s="251"/>
      <c r="J560" s="251"/>
      <c r="K560" s="251"/>
      <c r="L560" s="251"/>
      <c r="M560" s="251"/>
    </row>
    <row r="561" spans="1:13" s="249" customFormat="1" x14ac:dyDescent="0.3">
      <c r="A561" s="255"/>
      <c r="B561" s="255"/>
      <c r="C561" s="254"/>
      <c r="D561" s="254"/>
      <c r="E561" s="253"/>
      <c r="F561" s="251"/>
      <c r="G561" s="251"/>
      <c r="H561" s="252"/>
      <c r="I561" s="251"/>
      <c r="J561" s="251"/>
      <c r="K561" s="251"/>
      <c r="L561" s="251"/>
      <c r="M561" s="251"/>
    </row>
    <row r="562" spans="1:13" s="249" customFormat="1" x14ac:dyDescent="0.3">
      <c r="A562" s="255"/>
      <c r="B562" s="255"/>
      <c r="C562" s="254"/>
      <c r="D562" s="254"/>
      <c r="E562" s="253"/>
      <c r="F562" s="251"/>
      <c r="G562" s="251"/>
      <c r="H562" s="252"/>
      <c r="I562" s="251"/>
      <c r="J562" s="251"/>
      <c r="K562" s="251"/>
      <c r="L562" s="251"/>
      <c r="M562" s="251"/>
    </row>
    <row r="563" spans="1:13" s="249" customFormat="1" x14ac:dyDescent="0.3">
      <c r="A563" s="255"/>
      <c r="B563" s="255"/>
      <c r="C563" s="254"/>
      <c r="D563" s="254"/>
      <c r="E563" s="253"/>
      <c r="F563" s="251"/>
      <c r="G563" s="251"/>
      <c r="H563" s="252"/>
      <c r="I563" s="251"/>
      <c r="J563" s="251"/>
      <c r="K563" s="251"/>
      <c r="L563" s="251"/>
      <c r="M563" s="251"/>
    </row>
    <row r="564" spans="1:13" s="249" customFormat="1" x14ac:dyDescent="0.3">
      <c r="A564" s="255"/>
      <c r="B564" s="255"/>
      <c r="C564" s="254"/>
      <c r="D564" s="254"/>
      <c r="E564" s="253"/>
      <c r="F564" s="251"/>
      <c r="G564" s="251"/>
      <c r="H564" s="252"/>
      <c r="I564" s="251"/>
      <c r="J564" s="251"/>
      <c r="K564" s="251"/>
      <c r="L564" s="251"/>
      <c r="M564" s="251"/>
    </row>
    <row r="565" spans="1:13" s="249" customFormat="1" x14ac:dyDescent="0.3">
      <c r="A565" s="255"/>
      <c r="B565" s="255"/>
      <c r="C565" s="254"/>
      <c r="D565" s="254"/>
      <c r="E565" s="253"/>
      <c r="F565" s="251"/>
      <c r="G565" s="251"/>
      <c r="H565" s="252"/>
      <c r="I565" s="251"/>
      <c r="J565" s="251"/>
      <c r="K565" s="251"/>
      <c r="L565" s="251"/>
      <c r="M565" s="251"/>
    </row>
    <row r="566" spans="1:13" s="249" customFormat="1" x14ac:dyDescent="0.3">
      <c r="A566" s="255"/>
      <c r="B566" s="255"/>
      <c r="C566" s="254"/>
      <c r="D566" s="254"/>
      <c r="E566" s="253"/>
      <c r="F566" s="251"/>
      <c r="G566" s="251"/>
      <c r="H566" s="252"/>
      <c r="I566" s="251"/>
      <c r="J566" s="251"/>
      <c r="K566" s="251"/>
      <c r="L566" s="251"/>
      <c r="M566" s="251"/>
    </row>
    <row r="567" spans="1:13" s="249" customFormat="1" x14ac:dyDescent="0.3">
      <c r="A567" s="255"/>
      <c r="B567" s="255"/>
      <c r="C567" s="254"/>
      <c r="D567" s="254"/>
      <c r="E567" s="253"/>
      <c r="F567" s="251"/>
      <c r="G567" s="251"/>
      <c r="H567" s="252"/>
      <c r="I567" s="251"/>
      <c r="J567" s="251"/>
      <c r="K567" s="251"/>
      <c r="L567" s="251"/>
      <c r="M567" s="251"/>
    </row>
    <row r="568" spans="1:13" s="249" customFormat="1" x14ac:dyDescent="0.3">
      <c r="A568" s="255"/>
      <c r="B568" s="255"/>
      <c r="C568" s="254"/>
      <c r="D568" s="254"/>
      <c r="E568" s="253"/>
      <c r="F568" s="251"/>
      <c r="G568" s="251"/>
      <c r="H568" s="252"/>
      <c r="I568" s="251"/>
      <c r="J568" s="251"/>
      <c r="K568" s="251"/>
      <c r="L568" s="251"/>
      <c r="M568" s="251"/>
    </row>
    <row r="569" spans="1:13" s="249" customFormat="1" x14ac:dyDescent="0.3">
      <c r="A569" s="255"/>
      <c r="B569" s="255"/>
      <c r="C569" s="254"/>
      <c r="D569" s="254"/>
      <c r="E569" s="253"/>
      <c r="F569" s="251"/>
      <c r="G569" s="251"/>
      <c r="H569" s="252"/>
      <c r="I569" s="251"/>
      <c r="J569" s="251"/>
      <c r="K569" s="251"/>
      <c r="L569" s="251"/>
      <c r="M569" s="251"/>
    </row>
    <row r="570" spans="1:13" s="249" customFormat="1" x14ac:dyDescent="0.3">
      <c r="A570" s="255"/>
      <c r="B570" s="255"/>
      <c r="C570" s="254"/>
      <c r="D570" s="254"/>
      <c r="E570" s="253"/>
      <c r="F570" s="251"/>
      <c r="G570" s="251"/>
      <c r="H570" s="252"/>
      <c r="I570" s="251"/>
      <c r="J570" s="251"/>
      <c r="K570" s="251"/>
      <c r="L570" s="251"/>
      <c r="M570" s="251"/>
    </row>
    <row r="571" spans="1:13" s="249" customFormat="1" x14ac:dyDescent="0.3">
      <c r="A571" s="255"/>
      <c r="B571" s="255"/>
      <c r="C571" s="254"/>
      <c r="D571" s="254"/>
      <c r="E571" s="253"/>
      <c r="F571" s="251"/>
      <c r="G571" s="251"/>
      <c r="H571" s="252"/>
      <c r="I571" s="251"/>
      <c r="J571" s="251"/>
      <c r="K571" s="251"/>
      <c r="L571" s="251"/>
      <c r="M571" s="251"/>
    </row>
    <row r="572" spans="1:13" s="249" customFormat="1" x14ac:dyDescent="0.3">
      <c r="A572" s="255"/>
      <c r="B572" s="255"/>
      <c r="C572" s="254"/>
      <c r="D572" s="254"/>
      <c r="E572" s="253"/>
      <c r="F572" s="251"/>
      <c r="G572" s="251"/>
      <c r="H572" s="252"/>
      <c r="I572" s="251"/>
      <c r="J572" s="251"/>
      <c r="K572" s="251"/>
      <c r="L572" s="251"/>
      <c r="M572" s="251"/>
    </row>
    <row r="573" spans="1:13" s="249" customFormat="1" x14ac:dyDescent="0.3">
      <c r="A573" s="255"/>
      <c r="B573" s="255"/>
      <c r="C573" s="254"/>
      <c r="D573" s="254"/>
      <c r="E573" s="253"/>
      <c r="F573" s="251"/>
      <c r="G573" s="251"/>
      <c r="H573" s="252"/>
      <c r="I573" s="251"/>
      <c r="J573" s="251"/>
      <c r="K573" s="251"/>
      <c r="L573" s="251"/>
      <c r="M573" s="251"/>
    </row>
    <row r="574" spans="1:13" s="249" customFormat="1" x14ac:dyDescent="0.3">
      <c r="A574" s="255"/>
      <c r="B574" s="255"/>
      <c r="C574" s="254"/>
      <c r="D574" s="254"/>
      <c r="E574" s="253"/>
      <c r="F574" s="251"/>
      <c r="G574" s="251"/>
      <c r="H574" s="252"/>
      <c r="I574" s="251"/>
      <c r="J574" s="251"/>
      <c r="K574" s="251"/>
      <c r="L574" s="251"/>
      <c r="M574" s="251"/>
    </row>
    <row r="575" spans="1:13" s="249" customFormat="1" x14ac:dyDescent="0.3">
      <c r="A575" s="255"/>
      <c r="B575" s="255"/>
      <c r="C575" s="254"/>
      <c r="D575" s="254"/>
      <c r="E575" s="253"/>
      <c r="F575" s="251"/>
      <c r="G575" s="251"/>
      <c r="H575" s="252"/>
      <c r="I575" s="251"/>
      <c r="J575" s="251"/>
      <c r="K575" s="251"/>
      <c r="L575" s="251"/>
      <c r="M575" s="251"/>
    </row>
    <row r="576" spans="1:13" s="249" customFormat="1" x14ac:dyDescent="0.3">
      <c r="A576" s="255"/>
      <c r="B576" s="255"/>
      <c r="C576" s="254"/>
      <c r="D576" s="254"/>
      <c r="E576" s="253"/>
      <c r="F576" s="251"/>
      <c r="G576" s="251"/>
      <c r="H576" s="252"/>
      <c r="I576" s="251"/>
      <c r="J576" s="251"/>
      <c r="K576" s="251"/>
      <c r="L576" s="251"/>
      <c r="M576" s="251"/>
    </row>
    <row r="577" spans="1:13" s="249" customFormat="1" x14ac:dyDescent="0.3">
      <c r="A577" s="255"/>
      <c r="B577" s="255"/>
      <c r="C577" s="254"/>
      <c r="D577" s="254"/>
      <c r="E577" s="253"/>
      <c r="F577" s="251"/>
      <c r="G577" s="251"/>
      <c r="H577" s="252"/>
      <c r="I577" s="251"/>
      <c r="J577" s="251"/>
      <c r="K577" s="251"/>
      <c r="L577" s="251"/>
      <c r="M577" s="251"/>
    </row>
    <row r="578" spans="1:13" s="249" customFormat="1" x14ac:dyDescent="0.3">
      <c r="A578" s="255"/>
      <c r="B578" s="255"/>
      <c r="C578" s="254"/>
      <c r="D578" s="254"/>
      <c r="E578" s="253"/>
      <c r="F578" s="251"/>
      <c r="G578" s="251"/>
      <c r="H578" s="252"/>
      <c r="I578" s="251"/>
      <c r="J578" s="251"/>
      <c r="K578" s="251"/>
      <c r="L578" s="251"/>
      <c r="M578" s="251"/>
    </row>
    <row r="579" spans="1:13" s="249" customFormat="1" x14ac:dyDescent="0.3">
      <c r="A579" s="255"/>
      <c r="B579" s="255"/>
      <c r="C579" s="254"/>
      <c r="D579" s="254"/>
      <c r="E579" s="253"/>
      <c r="F579" s="251"/>
      <c r="G579" s="251"/>
      <c r="H579" s="252"/>
      <c r="I579" s="251"/>
      <c r="J579" s="251"/>
      <c r="K579" s="251"/>
      <c r="L579" s="251"/>
      <c r="M579" s="251"/>
    </row>
    <row r="580" spans="1:13" s="249" customFormat="1" x14ac:dyDescent="0.3">
      <c r="A580" s="255"/>
      <c r="B580" s="255"/>
      <c r="C580" s="254"/>
      <c r="D580" s="254"/>
      <c r="E580" s="253"/>
      <c r="F580" s="251"/>
      <c r="G580" s="251"/>
      <c r="H580" s="252"/>
      <c r="I580" s="251"/>
      <c r="J580" s="251"/>
      <c r="K580" s="251"/>
      <c r="L580" s="251"/>
      <c r="M580" s="251"/>
    </row>
    <row r="581" spans="1:13" s="249" customFormat="1" x14ac:dyDescent="0.3">
      <c r="A581" s="255"/>
      <c r="B581" s="255"/>
      <c r="C581" s="254"/>
      <c r="D581" s="254"/>
      <c r="E581" s="253"/>
      <c r="F581" s="251"/>
      <c r="G581" s="251"/>
      <c r="H581" s="252"/>
      <c r="I581" s="251"/>
      <c r="J581" s="251"/>
      <c r="K581" s="251"/>
      <c r="L581" s="251"/>
      <c r="M581" s="251"/>
    </row>
    <row r="582" spans="1:13" s="249" customFormat="1" x14ac:dyDescent="0.3">
      <c r="A582" s="255"/>
      <c r="B582" s="255"/>
      <c r="C582" s="254"/>
      <c r="D582" s="254"/>
      <c r="E582" s="253"/>
      <c r="F582" s="251"/>
      <c r="G582" s="251"/>
      <c r="H582" s="252"/>
      <c r="I582" s="251"/>
      <c r="J582" s="251"/>
      <c r="K582" s="251"/>
      <c r="L582" s="251"/>
      <c r="M582" s="251"/>
    </row>
    <row r="583" spans="1:13" s="249" customFormat="1" x14ac:dyDescent="0.3">
      <c r="A583" s="255"/>
      <c r="B583" s="255"/>
      <c r="C583" s="254"/>
      <c r="D583" s="254"/>
      <c r="E583" s="253"/>
      <c r="F583" s="251"/>
      <c r="G583" s="251"/>
      <c r="H583" s="252"/>
      <c r="I583" s="251"/>
      <c r="J583" s="251"/>
      <c r="K583" s="251"/>
      <c r="L583" s="251"/>
      <c r="M583" s="251"/>
    </row>
    <row r="584" spans="1:13" s="249" customFormat="1" x14ac:dyDescent="0.3">
      <c r="A584" s="255"/>
      <c r="B584" s="255"/>
      <c r="C584" s="254"/>
      <c r="D584" s="254"/>
      <c r="E584" s="253"/>
      <c r="F584" s="251"/>
      <c r="G584" s="251"/>
      <c r="H584" s="252"/>
      <c r="I584" s="251"/>
      <c r="J584" s="251"/>
      <c r="K584" s="251"/>
      <c r="L584" s="251"/>
      <c r="M584" s="251"/>
    </row>
    <row r="585" spans="1:13" s="249" customFormat="1" x14ac:dyDescent="0.3">
      <c r="A585" s="255"/>
      <c r="B585" s="255"/>
      <c r="C585" s="254"/>
      <c r="D585" s="254"/>
      <c r="E585" s="253"/>
      <c r="F585" s="251"/>
      <c r="G585" s="251"/>
      <c r="H585" s="252"/>
      <c r="I585" s="251"/>
      <c r="J585" s="251"/>
      <c r="K585" s="251"/>
      <c r="L585" s="251"/>
      <c r="M585" s="251"/>
    </row>
    <row r="586" spans="1:13" s="249" customFormat="1" x14ac:dyDescent="0.3">
      <c r="A586" s="255"/>
      <c r="B586" s="255"/>
      <c r="C586" s="254"/>
      <c r="D586" s="254"/>
      <c r="E586" s="253"/>
      <c r="F586" s="251"/>
      <c r="G586" s="251"/>
      <c r="H586" s="252"/>
      <c r="I586" s="251"/>
      <c r="J586" s="251"/>
      <c r="K586" s="251"/>
      <c r="L586" s="251"/>
      <c r="M586" s="251"/>
    </row>
    <row r="587" spans="1:13" s="249" customFormat="1" x14ac:dyDescent="0.3">
      <c r="A587" s="255"/>
      <c r="B587" s="255"/>
      <c r="C587" s="254"/>
      <c r="D587" s="254"/>
      <c r="E587" s="253"/>
      <c r="F587" s="251"/>
      <c r="G587" s="251"/>
      <c r="H587" s="252"/>
      <c r="I587" s="251"/>
      <c r="J587" s="251"/>
      <c r="K587" s="251"/>
      <c r="L587" s="251"/>
      <c r="M587" s="251"/>
    </row>
    <row r="588" spans="1:13" s="249" customFormat="1" x14ac:dyDescent="0.3">
      <c r="A588" s="255"/>
      <c r="B588" s="255"/>
      <c r="C588" s="254"/>
      <c r="D588" s="254"/>
      <c r="E588" s="253"/>
      <c r="F588" s="251"/>
      <c r="G588" s="251"/>
      <c r="H588" s="252"/>
      <c r="I588" s="251"/>
      <c r="J588" s="251"/>
      <c r="K588" s="251"/>
      <c r="L588" s="251"/>
      <c r="M588" s="251"/>
    </row>
    <row r="589" spans="1:13" s="249" customFormat="1" x14ac:dyDescent="0.3">
      <c r="A589" s="255"/>
      <c r="B589" s="255"/>
      <c r="C589" s="254"/>
      <c r="D589" s="254"/>
      <c r="E589" s="253"/>
      <c r="F589" s="251"/>
      <c r="G589" s="251"/>
      <c r="H589" s="252"/>
      <c r="I589" s="251"/>
      <c r="J589" s="251"/>
      <c r="K589" s="251"/>
      <c r="L589" s="251"/>
      <c r="M589" s="251"/>
    </row>
    <row r="590" spans="1:13" s="249" customFormat="1" x14ac:dyDescent="0.3">
      <c r="A590" s="255"/>
      <c r="B590" s="255"/>
      <c r="C590" s="254"/>
      <c r="D590" s="254"/>
      <c r="E590" s="253"/>
      <c r="F590" s="251"/>
      <c r="G590" s="251"/>
      <c r="H590" s="252"/>
      <c r="I590" s="251"/>
      <c r="J590" s="251"/>
      <c r="K590" s="251"/>
      <c r="L590" s="251"/>
      <c r="M590" s="251"/>
    </row>
    <row r="591" spans="1:13" s="249" customFormat="1" x14ac:dyDescent="0.3">
      <c r="A591" s="255"/>
      <c r="B591" s="255"/>
      <c r="C591" s="254"/>
      <c r="D591" s="254"/>
      <c r="E591" s="253"/>
      <c r="F591" s="251"/>
      <c r="G591" s="251"/>
      <c r="H591" s="252"/>
      <c r="I591" s="251"/>
      <c r="J591" s="251"/>
      <c r="K591" s="251"/>
      <c r="L591" s="251"/>
      <c r="M591" s="251"/>
    </row>
    <row r="592" spans="1:13" s="249" customFormat="1" x14ac:dyDescent="0.3">
      <c r="A592" s="255"/>
      <c r="B592" s="255"/>
      <c r="C592" s="254"/>
      <c r="D592" s="254"/>
      <c r="E592" s="253"/>
      <c r="F592" s="251"/>
      <c r="G592" s="251"/>
      <c r="H592" s="252"/>
      <c r="I592" s="251"/>
      <c r="J592" s="251"/>
      <c r="K592" s="251"/>
      <c r="L592" s="251"/>
      <c r="M592" s="251"/>
    </row>
    <row r="593" spans="1:13" s="249" customFormat="1" x14ac:dyDescent="0.3">
      <c r="A593" s="255"/>
      <c r="B593" s="255"/>
      <c r="C593" s="254"/>
      <c r="D593" s="254"/>
      <c r="E593" s="253"/>
      <c r="F593" s="251"/>
      <c r="G593" s="251"/>
      <c r="H593" s="252"/>
      <c r="I593" s="251"/>
      <c r="J593" s="251"/>
      <c r="K593" s="251"/>
      <c r="L593" s="251"/>
      <c r="M593" s="251"/>
    </row>
    <row r="594" spans="1:13" s="249" customFormat="1" x14ac:dyDescent="0.3">
      <c r="A594" s="255"/>
      <c r="B594" s="255"/>
      <c r="C594" s="254"/>
      <c r="D594" s="254"/>
      <c r="E594" s="253"/>
      <c r="F594" s="251"/>
      <c r="G594" s="251"/>
      <c r="H594" s="252"/>
      <c r="I594" s="251"/>
      <c r="J594" s="251"/>
      <c r="K594" s="251"/>
      <c r="L594" s="251"/>
      <c r="M594" s="251"/>
    </row>
    <row r="595" spans="1:13" s="249" customFormat="1" x14ac:dyDescent="0.3">
      <c r="A595" s="255"/>
      <c r="B595" s="255"/>
      <c r="C595" s="254"/>
      <c r="D595" s="254"/>
      <c r="E595" s="253"/>
      <c r="F595" s="251"/>
      <c r="G595" s="251"/>
      <c r="H595" s="252"/>
      <c r="I595" s="251"/>
      <c r="J595" s="251"/>
      <c r="K595" s="251"/>
      <c r="L595" s="251"/>
      <c r="M595" s="251"/>
    </row>
    <row r="596" spans="1:13" s="249" customFormat="1" x14ac:dyDescent="0.3">
      <c r="A596" s="255"/>
      <c r="B596" s="255"/>
      <c r="C596" s="254"/>
      <c r="D596" s="254"/>
      <c r="E596" s="253"/>
      <c r="F596" s="251"/>
      <c r="G596" s="251"/>
      <c r="H596" s="252"/>
      <c r="I596" s="251"/>
      <c r="J596" s="251"/>
      <c r="K596" s="251"/>
      <c r="L596" s="251"/>
      <c r="M596" s="251"/>
    </row>
    <row r="597" spans="1:13" s="249" customFormat="1" x14ac:dyDescent="0.3">
      <c r="A597" s="255"/>
      <c r="B597" s="255"/>
      <c r="C597" s="254"/>
      <c r="D597" s="254"/>
      <c r="E597" s="253"/>
      <c r="F597" s="251"/>
      <c r="G597" s="251"/>
      <c r="H597" s="252"/>
      <c r="I597" s="251"/>
      <c r="J597" s="251"/>
      <c r="K597" s="251"/>
      <c r="L597" s="251"/>
      <c r="M597" s="251"/>
    </row>
    <row r="598" spans="1:13" s="249" customFormat="1" x14ac:dyDescent="0.3">
      <c r="A598" s="255"/>
      <c r="B598" s="255"/>
      <c r="C598" s="254"/>
      <c r="D598" s="254"/>
      <c r="E598" s="253"/>
      <c r="F598" s="251"/>
      <c r="G598" s="251"/>
      <c r="H598" s="252"/>
      <c r="I598" s="251"/>
      <c r="J598" s="251"/>
      <c r="K598" s="251"/>
      <c r="L598" s="251"/>
      <c r="M598" s="251"/>
    </row>
    <row r="599" spans="1:13" s="249" customFormat="1" x14ac:dyDescent="0.3">
      <c r="A599" s="255"/>
      <c r="B599" s="255"/>
      <c r="C599" s="254"/>
      <c r="D599" s="254"/>
      <c r="E599" s="253"/>
      <c r="F599" s="251"/>
      <c r="G599" s="251"/>
      <c r="H599" s="252"/>
      <c r="I599" s="251"/>
      <c r="J599" s="251"/>
      <c r="K599" s="251"/>
      <c r="L599" s="251"/>
      <c r="M599" s="251"/>
    </row>
    <row r="600" spans="1:13" s="249" customFormat="1" x14ac:dyDescent="0.3">
      <c r="A600" s="255"/>
      <c r="B600" s="255"/>
      <c r="C600" s="254"/>
      <c r="D600" s="254"/>
      <c r="E600" s="253"/>
      <c r="F600" s="251"/>
      <c r="G600" s="251"/>
      <c r="H600" s="252"/>
      <c r="I600" s="251"/>
      <c r="J600" s="251"/>
      <c r="K600" s="251"/>
      <c r="L600" s="251"/>
      <c r="M600" s="251"/>
    </row>
    <row r="601" spans="1:13" s="249" customFormat="1" x14ac:dyDescent="0.3">
      <c r="A601" s="255"/>
      <c r="B601" s="255"/>
      <c r="C601" s="254"/>
      <c r="D601" s="254"/>
      <c r="E601" s="253"/>
      <c r="F601" s="251"/>
      <c r="G601" s="251"/>
      <c r="H601" s="252"/>
      <c r="I601" s="251"/>
      <c r="J601" s="251"/>
      <c r="K601" s="251"/>
      <c r="L601" s="251"/>
      <c r="M601" s="251"/>
    </row>
    <row r="602" spans="1:13" s="249" customFormat="1" x14ac:dyDescent="0.3">
      <c r="A602" s="255"/>
      <c r="B602" s="255"/>
      <c r="C602" s="254"/>
      <c r="D602" s="254"/>
      <c r="E602" s="253"/>
      <c r="F602" s="251"/>
      <c r="G602" s="251"/>
      <c r="H602" s="252"/>
      <c r="I602" s="251"/>
      <c r="J602" s="251"/>
      <c r="K602" s="251"/>
      <c r="L602" s="251"/>
      <c r="M602" s="251"/>
    </row>
    <row r="603" spans="1:13" s="249" customFormat="1" x14ac:dyDescent="0.3">
      <c r="A603" s="255"/>
      <c r="B603" s="255"/>
      <c r="C603" s="254"/>
      <c r="D603" s="254"/>
      <c r="E603" s="253"/>
      <c r="F603" s="251"/>
      <c r="G603" s="251"/>
      <c r="H603" s="252"/>
      <c r="I603" s="251"/>
      <c r="J603" s="251"/>
      <c r="K603" s="251"/>
      <c r="L603" s="251"/>
      <c r="M603" s="251"/>
    </row>
    <row r="604" spans="1:13" s="249" customFormat="1" x14ac:dyDescent="0.3">
      <c r="A604" s="255"/>
      <c r="B604" s="255"/>
      <c r="C604" s="254"/>
      <c r="D604" s="254"/>
      <c r="E604" s="253"/>
      <c r="F604" s="251"/>
      <c r="G604" s="251"/>
      <c r="H604" s="252"/>
      <c r="I604" s="251"/>
      <c r="J604" s="251"/>
      <c r="K604" s="251"/>
      <c r="L604" s="251"/>
      <c r="M604" s="251"/>
    </row>
    <row r="605" spans="1:13" s="249" customFormat="1" x14ac:dyDescent="0.3">
      <c r="A605" s="255"/>
      <c r="B605" s="255"/>
      <c r="C605" s="254"/>
      <c r="D605" s="254"/>
      <c r="E605" s="253"/>
      <c r="F605" s="251"/>
      <c r="G605" s="251"/>
      <c r="H605" s="252"/>
      <c r="I605" s="251"/>
      <c r="J605" s="251"/>
      <c r="K605" s="251"/>
      <c r="L605" s="251"/>
      <c r="M605" s="251"/>
    </row>
    <row r="606" spans="1:13" s="249" customFormat="1" x14ac:dyDescent="0.3">
      <c r="A606" s="255"/>
      <c r="B606" s="255"/>
      <c r="C606" s="254"/>
      <c r="D606" s="254"/>
      <c r="E606" s="253"/>
      <c r="F606" s="251"/>
      <c r="G606" s="251"/>
      <c r="H606" s="252"/>
      <c r="I606" s="251"/>
      <c r="J606" s="251"/>
      <c r="K606" s="251"/>
      <c r="L606" s="251"/>
      <c r="M606" s="251"/>
    </row>
    <row r="607" spans="1:13" s="249" customFormat="1" x14ac:dyDescent="0.3">
      <c r="A607" s="255"/>
      <c r="B607" s="255"/>
      <c r="C607" s="254"/>
      <c r="D607" s="254"/>
      <c r="E607" s="253"/>
      <c r="F607" s="251"/>
      <c r="G607" s="251"/>
      <c r="H607" s="252"/>
      <c r="I607" s="251"/>
      <c r="J607" s="251"/>
      <c r="K607" s="251"/>
      <c r="L607" s="251"/>
      <c r="M607" s="251"/>
    </row>
    <row r="608" spans="1:13" s="249" customFormat="1" x14ac:dyDescent="0.3">
      <c r="A608" s="255"/>
      <c r="B608" s="255"/>
      <c r="C608" s="254"/>
      <c r="D608" s="254"/>
      <c r="E608" s="253"/>
      <c r="F608" s="251"/>
      <c r="G608" s="251"/>
      <c r="H608" s="252"/>
      <c r="I608" s="251"/>
      <c r="J608" s="251"/>
      <c r="K608" s="251"/>
      <c r="L608" s="251"/>
      <c r="M608" s="251"/>
    </row>
    <row r="609" spans="1:13" s="249" customFormat="1" x14ac:dyDescent="0.3">
      <c r="A609" s="255"/>
      <c r="B609" s="255"/>
      <c r="C609" s="254"/>
      <c r="D609" s="254"/>
      <c r="E609" s="253"/>
      <c r="F609" s="251"/>
      <c r="G609" s="251"/>
      <c r="H609" s="252"/>
      <c r="I609" s="251"/>
      <c r="J609" s="251"/>
      <c r="K609" s="251"/>
      <c r="L609" s="251"/>
      <c r="M609" s="251"/>
    </row>
    <row r="610" spans="1:13" s="249" customFormat="1" x14ac:dyDescent="0.3">
      <c r="A610" s="255"/>
      <c r="B610" s="255"/>
      <c r="C610" s="254"/>
      <c r="D610" s="254"/>
      <c r="E610" s="253"/>
      <c r="F610" s="251"/>
      <c r="G610" s="251"/>
      <c r="H610" s="252"/>
      <c r="I610" s="251"/>
      <c r="J610" s="251"/>
      <c r="K610" s="251"/>
      <c r="L610" s="251"/>
      <c r="M610" s="251"/>
    </row>
    <row r="611" spans="1:13" s="249" customFormat="1" x14ac:dyDescent="0.3">
      <c r="A611" s="255"/>
      <c r="B611" s="255"/>
      <c r="C611" s="254"/>
      <c r="D611" s="254"/>
      <c r="E611" s="253"/>
      <c r="F611" s="251"/>
      <c r="G611" s="251"/>
      <c r="H611" s="252"/>
      <c r="I611" s="251"/>
      <c r="J611" s="251"/>
      <c r="K611" s="251"/>
      <c r="L611" s="251"/>
      <c r="M611" s="251"/>
    </row>
    <row r="612" spans="1:13" s="249" customFormat="1" x14ac:dyDescent="0.3">
      <c r="A612" s="255"/>
      <c r="B612" s="255"/>
      <c r="C612" s="254"/>
      <c r="D612" s="254"/>
      <c r="E612" s="253"/>
      <c r="F612" s="251"/>
      <c r="G612" s="251"/>
      <c r="H612" s="252"/>
      <c r="I612" s="251"/>
      <c r="J612" s="251"/>
      <c r="K612" s="251"/>
      <c r="L612" s="251"/>
      <c r="M612" s="251"/>
    </row>
    <row r="613" spans="1:13" s="249" customFormat="1" x14ac:dyDescent="0.3">
      <c r="A613" s="255"/>
      <c r="B613" s="255"/>
      <c r="C613" s="254"/>
      <c r="D613" s="254"/>
      <c r="E613" s="253"/>
      <c r="F613" s="251"/>
      <c r="G613" s="251"/>
      <c r="H613" s="252"/>
      <c r="I613" s="251"/>
      <c r="J613" s="251"/>
      <c r="K613" s="251"/>
      <c r="L613" s="251"/>
      <c r="M613" s="251"/>
    </row>
    <row r="614" spans="1:13" s="249" customFormat="1" x14ac:dyDescent="0.3">
      <c r="A614" s="255"/>
      <c r="B614" s="255"/>
      <c r="C614" s="254"/>
      <c r="D614" s="254"/>
      <c r="E614" s="253"/>
      <c r="F614" s="251"/>
      <c r="G614" s="251"/>
      <c r="H614" s="252"/>
      <c r="I614" s="251"/>
      <c r="J614" s="251"/>
      <c r="K614" s="251"/>
      <c r="L614" s="251"/>
      <c r="M614" s="251"/>
    </row>
    <row r="615" spans="1:13" s="249" customFormat="1" x14ac:dyDescent="0.3">
      <c r="A615" s="255"/>
      <c r="B615" s="255"/>
      <c r="C615" s="254"/>
      <c r="D615" s="254"/>
      <c r="E615" s="253"/>
      <c r="F615" s="251"/>
      <c r="G615" s="251"/>
      <c r="H615" s="252"/>
      <c r="I615" s="251"/>
      <c r="J615" s="251"/>
      <c r="K615" s="251"/>
      <c r="L615" s="251"/>
      <c r="M615" s="251"/>
    </row>
    <row r="616" spans="1:13" s="249" customFormat="1" x14ac:dyDescent="0.3">
      <c r="A616" s="255"/>
      <c r="B616" s="255"/>
      <c r="C616" s="254"/>
      <c r="D616" s="254"/>
      <c r="E616" s="253"/>
      <c r="F616" s="251"/>
      <c r="G616" s="251"/>
      <c r="H616" s="252"/>
      <c r="I616" s="251"/>
      <c r="J616" s="251"/>
      <c r="K616" s="251"/>
      <c r="L616" s="251"/>
      <c r="M616" s="251"/>
    </row>
    <row r="617" spans="1:13" s="249" customFormat="1" x14ac:dyDescent="0.3">
      <c r="A617" s="255"/>
      <c r="B617" s="255"/>
      <c r="C617" s="254"/>
      <c r="D617" s="254"/>
      <c r="E617" s="253"/>
      <c r="F617" s="251"/>
      <c r="G617" s="251"/>
      <c r="H617" s="252"/>
      <c r="I617" s="251"/>
      <c r="J617" s="251"/>
      <c r="K617" s="251"/>
      <c r="L617" s="251"/>
      <c r="M617" s="251"/>
    </row>
    <row r="618" spans="1:13" s="249" customFormat="1" x14ac:dyDescent="0.3">
      <c r="A618" s="255"/>
      <c r="B618" s="255"/>
      <c r="C618" s="254"/>
      <c r="D618" s="254"/>
      <c r="E618" s="253"/>
      <c r="F618" s="251"/>
      <c r="G618" s="251"/>
      <c r="H618" s="252"/>
      <c r="I618" s="251"/>
      <c r="J618" s="251"/>
      <c r="K618" s="251"/>
      <c r="L618" s="251"/>
      <c r="M618" s="251"/>
    </row>
    <row r="619" spans="1:13" s="249" customFormat="1" x14ac:dyDescent="0.3">
      <c r="A619" s="255"/>
      <c r="B619" s="255"/>
      <c r="C619" s="254"/>
      <c r="D619" s="254"/>
      <c r="E619" s="253"/>
      <c r="F619" s="251"/>
      <c r="G619" s="251"/>
      <c r="H619" s="252"/>
      <c r="I619" s="251"/>
      <c r="J619" s="251"/>
      <c r="K619" s="251"/>
      <c r="L619" s="251"/>
      <c r="M619" s="251"/>
    </row>
    <row r="620" spans="1:13" s="249" customFormat="1" x14ac:dyDescent="0.3">
      <c r="A620" s="255"/>
      <c r="B620" s="255"/>
      <c r="C620" s="254"/>
      <c r="D620" s="254"/>
      <c r="E620" s="253"/>
      <c r="F620" s="251"/>
      <c r="G620" s="251"/>
      <c r="H620" s="252"/>
      <c r="I620" s="251"/>
      <c r="J620" s="251"/>
      <c r="K620" s="251"/>
      <c r="L620" s="251"/>
      <c r="M620" s="251"/>
    </row>
    <row r="621" spans="1:13" s="249" customFormat="1" x14ac:dyDescent="0.3">
      <c r="A621" s="255"/>
      <c r="B621" s="255"/>
      <c r="C621" s="254"/>
      <c r="D621" s="254"/>
      <c r="E621" s="253"/>
      <c r="F621" s="251"/>
      <c r="G621" s="251"/>
      <c r="H621" s="252"/>
      <c r="I621" s="251"/>
      <c r="J621" s="251"/>
      <c r="K621" s="251"/>
      <c r="L621" s="251"/>
      <c r="M621" s="251"/>
    </row>
    <row r="622" spans="1:13" s="249" customFormat="1" x14ac:dyDescent="0.3">
      <c r="A622" s="255"/>
      <c r="B622" s="255"/>
      <c r="C622" s="254"/>
      <c r="D622" s="254"/>
      <c r="E622" s="253"/>
      <c r="F622" s="251"/>
      <c r="G622" s="251"/>
      <c r="H622" s="252"/>
      <c r="I622" s="251"/>
      <c r="J622" s="251"/>
      <c r="K622" s="251"/>
      <c r="L622" s="251"/>
      <c r="M622" s="251"/>
    </row>
    <row r="623" spans="1:13" s="249" customFormat="1" x14ac:dyDescent="0.3">
      <c r="A623" s="255"/>
      <c r="B623" s="255"/>
      <c r="C623" s="254"/>
      <c r="D623" s="254"/>
      <c r="E623" s="253"/>
      <c r="F623" s="251"/>
      <c r="G623" s="251"/>
      <c r="H623" s="252"/>
      <c r="I623" s="251"/>
      <c r="J623" s="251"/>
      <c r="K623" s="251"/>
      <c r="L623" s="251"/>
      <c r="M623" s="251"/>
    </row>
    <row r="624" spans="1:13" s="249" customFormat="1" x14ac:dyDescent="0.3">
      <c r="A624" s="255"/>
      <c r="B624" s="255"/>
      <c r="C624" s="254"/>
      <c r="D624" s="254"/>
      <c r="E624" s="253"/>
      <c r="F624" s="251"/>
      <c r="G624" s="251"/>
      <c r="H624" s="252"/>
      <c r="I624" s="251"/>
      <c r="J624" s="251"/>
      <c r="K624" s="251"/>
      <c r="L624" s="251"/>
      <c r="M624" s="251"/>
    </row>
    <row r="625" spans="1:13" s="249" customFormat="1" x14ac:dyDescent="0.3">
      <c r="A625" s="255"/>
      <c r="B625" s="255"/>
      <c r="C625" s="254"/>
      <c r="D625" s="254"/>
      <c r="E625" s="253"/>
      <c r="F625" s="251"/>
      <c r="G625" s="251"/>
      <c r="H625" s="252"/>
      <c r="I625" s="251"/>
      <c r="J625" s="251"/>
      <c r="K625" s="251"/>
      <c r="L625" s="251"/>
      <c r="M625" s="251"/>
    </row>
    <row r="626" spans="1:13" s="249" customFormat="1" x14ac:dyDescent="0.3">
      <c r="A626" s="255"/>
      <c r="B626" s="255"/>
      <c r="C626" s="254"/>
      <c r="D626" s="254"/>
      <c r="E626" s="253"/>
      <c r="F626" s="251"/>
      <c r="G626" s="251"/>
      <c r="H626" s="252"/>
      <c r="I626" s="251"/>
      <c r="J626" s="251"/>
      <c r="K626" s="251"/>
      <c r="L626" s="251"/>
      <c r="M626" s="251"/>
    </row>
    <row r="627" spans="1:13" s="249" customFormat="1" x14ac:dyDescent="0.3">
      <c r="A627" s="255"/>
      <c r="B627" s="255"/>
      <c r="C627" s="254"/>
      <c r="D627" s="254"/>
      <c r="E627" s="253"/>
      <c r="F627" s="251"/>
      <c r="G627" s="251"/>
      <c r="H627" s="252"/>
      <c r="I627" s="251"/>
      <c r="J627" s="251"/>
      <c r="K627" s="251"/>
      <c r="L627" s="251"/>
      <c r="M627" s="251"/>
    </row>
    <row r="628" spans="1:13" s="249" customFormat="1" x14ac:dyDescent="0.3">
      <c r="A628" s="255"/>
      <c r="B628" s="255"/>
      <c r="C628" s="254"/>
      <c r="D628" s="254"/>
      <c r="E628" s="253"/>
      <c r="F628" s="251"/>
      <c r="G628" s="251"/>
      <c r="H628" s="252"/>
      <c r="I628" s="251"/>
      <c r="J628" s="251"/>
      <c r="K628" s="251"/>
      <c r="L628" s="251"/>
      <c r="M628" s="251"/>
    </row>
    <row r="629" spans="1:13" s="249" customFormat="1" x14ac:dyDescent="0.3">
      <c r="A629" s="255"/>
      <c r="B629" s="255"/>
      <c r="C629" s="254"/>
      <c r="D629" s="254"/>
      <c r="E629" s="253"/>
      <c r="F629" s="251"/>
      <c r="G629" s="251"/>
      <c r="H629" s="252"/>
      <c r="I629" s="251"/>
      <c r="J629" s="251"/>
      <c r="K629" s="251"/>
      <c r="L629" s="251"/>
      <c r="M629" s="251"/>
    </row>
    <row r="630" spans="1:13" s="249" customFormat="1" x14ac:dyDescent="0.3">
      <c r="A630" s="255"/>
      <c r="B630" s="255"/>
      <c r="C630" s="254"/>
      <c r="D630" s="254"/>
      <c r="E630" s="253"/>
      <c r="F630" s="251"/>
      <c r="G630" s="251"/>
      <c r="H630" s="252"/>
      <c r="I630" s="251"/>
      <c r="J630" s="251"/>
      <c r="K630" s="251"/>
      <c r="L630" s="251"/>
      <c r="M630" s="251"/>
    </row>
    <row r="631" spans="1:13" s="249" customFormat="1" x14ac:dyDescent="0.3">
      <c r="A631" s="255"/>
      <c r="B631" s="255"/>
      <c r="C631" s="254"/>
      <c r="D631" s="254"/>
      <c r="E631" s="253"/>
      <c r="F631" s="251"/>
      <c r="G631" s="251"/>
      <c r="H631" s="252"/>
      <c r="I631" s="251"/>
      <c r="J631" s="251"/>
      <c r="K631" s="251"/>
      <c r="L631" s="251"/>
      <c r="M631" s="251"/>
    </row>
    <row r="632" spans="1:13" s="249" customFormat="1" x14ac:dyDescent="0.3">
      <c r="A632" s="255"/>
      <c r="B632" s="255"/>
      <c r="C632" s="254"/>
      <c r="D632" s="254"/>
      <c r="E632" s="253"/>
      <c r="F632" s="251"/>
      <c r="G632" s="251"/>
      <c r="H632" s="252"/>
      <c r="I632" s="251"/>
      <c r="J632" s="251"/>
      <c r="K632" s="251"/>
      <c r="L632" s="251"/>
      <c r="M632" s="251"/>
    </row>
    <row r="633" spans="1:13" s="249" customFormat="1" x14ac:dyDescent="0.3">
      <c r="A633" s="255"/>
      <c r="B633" s="255"/>
      <c r="C633" s="254"/>
      <c r="D633" s="254"/>
      <c r="E633" s="253"/>
      <c r="F633" s="251"/>
      <c r="G633" s="251"/>
      <c r="H633" s="252"/>
      <c r="I633" s="251"/>
      <c r="J633" s="251"/>
      <c r="K633" s="251"/>
      <c r="L633" s="251"/>
      <c r="M633" s="251"/>
    </row>
    <row r="634" spans="1:13" s="249" customFormat="1" x14ac:dyDescent="0.3">
      <c r="A634" s="255"/>
      <c r="B634" s="255"/>
      <c r="C634" s="254"/>
      <c r="D634" s="254"/>
      <c r="E634" s="253"/>
      <c r="F634" s="251"/>
      <c r="G634" s="251"/>
      <c r="H634" s="252"/>
      <c r="I634" s="251"/>
      <c r="J634" s="251"/>
      <c r="K634" s="251"/>
      <c r="L634" s="251"/>
      <c r="M634" s="251"/>
    </row>
    <row r="635" spans="1:13" s="249" customFormat="1" x14ac:dyDescent="0.3">
      <c r="A635" s="255"/>
      <c r="B635" s="255"/>
      <c r="C635" s="254"/>
      <c r="D635" s="254"/>
      <c r="E635" s="253"/>
      <c r="F635" s="251"/>
      <c r="G635" s="251"/>
      <c r="H635" s="252"/>
      <c r="I635" s="251"/>
      <c r="J635" s="251"/>
      <c r="K635" s="251"/>
      <c r="L635" s="251"/>
      <c r="M635" s="251"/>
    </row>
    <row r="636" spans="1:13" s="249" customFormat="1" x14ac:dyDescent="0.3">
      <c r="A636" s="255"/>
      <c r="B636" s="255"/>
      <c r="C636" s="254"/>
      <c r="D636" s="254"/>
      <c r="E636" s="253"/>
      <c r="F636" s="251"/>
      <c r="G636" s="251"/>
      <c r="H636" s="252"/>
      <c r="I636" s="251"/>
      <c r="J636" s="251"/>
      <c r="K636" s="251"/>
      <c r="L636" s="251"/>
      <c r="M636" s="251"/>
    </row>
    <row r="637" spans="1:13" s="249" customFormat="1" x14ac:dyDescent="0.3">
      <c r="A637" s="255"/>
      <c r="B637" s="255"/>
      <c r="C637" s="254"/>
      <c r="D637" s="254"/>
      <c r="E637" s="253"/>
      <c r="F637" s="251"/>
      <c r="G637" s="251"/>
      <c r="H637" s="252"/>
      <c r="I637" s="251"/>
      <c r="J637" s="251"/>
      <c r="K637" s="251"/>
      <c r="L637" s="251"/>
      <c r="M637" s="251"/>
    </row>
    <row r="638" spans="1:13" s="249" customFormat="1" x14ac:dyDescent="0.3">
      <c r="A638" s="255"/>
      <c r="B638" s="255"/>
      <c r="C638" s="254"/>
      <c r="D638" s="254"/>
      <c r="E638" s="253"/>
      <c r="F638" s="251"/>
      <c r="G638" s="251"/>
      <c r="H638" s="252"/>
      <c r="I638" s="251"/>
      <c r="J638" s="251"/>
      <c r="K638" s="251"/>
      <c r="L638" s="251"/>
      <c r="M638" s="251"/>
    </row>
    <row r="639" spans="1:13" s="249" customFormat="1" x14ac:dyDescent="0.3">
      <c r="A639" s="255"/>
      <c r="B639" s="255"/>
      <c r="C639" s="254"/>
      <c r="D639" s="254"/>
      <c r="E639" s="253"/>
      <c r="F639" s="251"/>
      <c r="G639" s="251"/>
      <c r="H639" s="252"/>
      <c r="I639" s="251"/>
      <c r="J639" s="251"/>
      <c r="K639" s="251"/>
      <c r="L639" s="251"/>
      <c r="M639" s="251"/>
    </row>
    <row r="640" spans="1:13" s="249" customFormat="1" x14ac:dyDescent="0.3">
      <c r="A640" s="255"/>
      <c r="B640" s="255"/>
      <c r="C640" s="254"/>
      <c r="D640" s="254"/>
      <c r="E640" s="253"/>
      <c r="F640" s="251"/>
      <c r="G640" s="251"/>
      <c r="H640" s="252"/>
      <c r="I640" s="251"/>
      <c r="J640" s="251"/>
      <c r="K640" s="251"/>
      <c r="L640" s="251"/>
      <c r="M640" s="251"/>
    </row>
    <row r="641" spans="1:13" s="249" customFormat="1" x14ac:dyDescent="0.3">
      <c r="A641" s="255"/>
      <c r="B641" s="255"/>
      <c r="C641" s="254"/>
      <c r="D641" s="254"/>
      <c r="E641" s="253"/>
      <c r="F641" s="251"/>
      <c r="G641" s="251"/>
      <c r="H641" s="252"/>
      <c r="I641" s="251"/>
      <c r="J641" s="251"/>
      <c r="K641" s="251"/>
      <c r="L641" s="251"/>
      <c r="M641" s="251"/>
    </row>
    <row r="642" spans="1:13" s="249" customFormat="1" x14ac:dyDescent="0.3">
      <c r="A642" s="255"/>
      <c r="B642" s="255"/>
      <c r="C642" s="254"/>
      <c r="D642" s="254"/>
      <c r="E642" s="253"/>
      <c r="F642" s="251"/>
      <c r="G642" s="251"/>
      <c r="H642" s="252"/>
      <c r="I642" s="251"/>
      <c r="J642" s="251"/>
      <c r="K642" s="251"/>
      <c r="L642" s="251"/>
      <c r="M642" s="251"/>
    </row>
    <row r="643" spans="1:13" s="249" customFormat="1" x14ac:dyDescent="0.3">
      <c r="A643" s="255"/>
      <c r="B643" s="255"/>
      <c r="C643" s="254"/>
      <c r="D643" s="254"/>
      <c r="E643" s="253"/>
      <c r="F643" s="251"/>
      <c r="G643" s="251"/>
      <c r="H643" s="252"/>
      <c r="I643" s="251"/>
      <c r="J643" s="251"/>
      <c r="K643" s="251"/>
      <c r="L643" s="251"/>
      <c r="M643" s="251"/>
    </row>
    <row r="644" spans="1:13" s="249" customFormat="1" x14ac:dyDescent="0.3">
      <c r="A644" s="255"/>
      <c r="B644" s="255"/>
      <c r="C644" s="254"/>
      <c r="D644" s="254"/>
      <c r="E644" s="253"/>
      <c r="F644" s="251"/>
      <c r="G644" s="251"/>
      <c r="H644" s="252"/>
      <c r="I644" s="251"/>
      <c r="J644" s="251"/>
      <c r="K644" s="251"/>
      <c r="L644" s="251"/>
      <c r="M644" s="251"/>
    </row>
    <row r="645" spans="1:13" s="249" customFormat="1" x14ac:dyDescent="0.3">
      <c r="A645" s="255"/>
      <c r="B645" s="255"/>
      <c r="C645" s="254"/>
      <c r="D645" s="254"/>
      <c r="E645" s="253"/>
      <c r="F645" s="251"/>
      <c r="G645" s="251"/>
      <c r="H645" s="252"/>
      <c r="I645" s="251"/>
      <c r="J645" s="251"/>
      <c r="K645" s="251"/>
      <c r="L645" s="251"/>
      <c r="M645" s="251"/>
    </row>
    <row r="646" spans="1:13" s="249" customFormat="1" x14ac:dyDescent="0.3">
      <c r="A646" s="255"/>
      <c r="B646" s="255"/>
      <c r="C646" s="254"/>
      <c r="D646" s="254"/>
      <c r="E646" s="253"/>
      <c r="F646" s="251"/>
      <c r="G646" s="251"/>
      <c r="H646" s="252"/>
      <c r="I646" s="251"/>
      <c r="J646" s="251"/>
      <c r="K646" s="251"/>
      <c r="L646" s="251"/>
      <c r="M646" s="251"/>
    </row>
    <row r="647" spans="1:13" s="249" customFormat="1" x14ac:dyDescent="0.3">
      <c r="A647" s="255"/>
      <c r="B647" s="255"/>
      <c r="C647" s="254"/>
      <c r="D647" s="254"/>
      <c r="E647" s="253"/>
      <c r="F647" s="251"/>
      <c r="G647" s="251"/>
      <c r="H647" s="252"/>
      <c r="I647" s="251"/>
      <c r="J647" s="251"/>
      <c r="K647" s="251"/>
      <c r="L647" s="251"/>
      <c r="M647" s="251"/>
    </row>
    <row r="648" spans="1:13" s="249" customFormat="1" x14ac:dyDescent="0.3">
      <c r="A648" s="255"/>
      <c r="B648" s="255"/>
      <c r="C648" s="254"/>
      <c r="D648" s="254"/>
      <c r="E648" s="253"/>
      <c r="F648" s="251"/>
      <c r="G648" s="251"/>
      <c r="H648" s="252"/>
      <c r="I648" s="251"/>
      <c r="J648" s="251"/>
      <c r="K648" s="251"/>
      <c r="L648" s="251"/>
      <c r="M648" s="251"/>
    </row>
    <row r="649" spans="1:13" s="249" customFormat="1" x14ac:dyDescent="0.3">
      <c r="A649" s="255"/>
      <c r="B649" s="255"/>
      <c r="C649" s="254"/>
      <c r="D649" s="254"/>
      <c r="E649" s="253"/>
      <c r="F649" s="251"/>
      <c r="G649" s="251"/>
      <c r="H649" s="252"/>
      <c r="I649" s="251"/>
      <c r="J649" s="251"/>
      <c r="K649" s="251"/>
      <c r="L649" s="251"/>
      <c r="M649" s="251"/>
    </row>
    <row r="650" spans="1:13" s="249" customFormat="1" x14ac:dyDescent="0.3">
      <c r="A650" s="255"/>
      <c r="B650" s="255"/>
      <c r="C650" s="254"/>
      <c r="D650" s="254"/>
      <c r="E650" s="253"/>
      <c r="F650" s="251"/>
      <c r="G650" s="251"/>
      <c r="H650" s="252"/>
      <c r="I650" s="251"/>
      <c r="J650" s="251"/>
      <c r="K650" s="251"/>
      <c r="L650" s="251"/>
      <c r="M650" s="251"/>
    </row>
    <row r="651" spans="1:13" s="249" customFormat="1" x14ac:dyDescent="0.3">
      <c r="A651" s="255"/>
      <c r="B651" s="255"/>
      <c r="C651" s="254"/>
      <c r="D651" s="254"/>
      <c r="E651" s="253"/>
      <c r="F651" s="251"/>
      <c r="G651" s="251"/>
      <c r="H651" s="252"/>
      <c r="I651" s="251"/>
      <c r="J651" s="251"/>
      <c r="K651" s="251"/>
      <c r="L651" s="251"/>
      <c r="M651" s="251"/>
    </row>
    <row r="652" spans="1:13" s="249" customFormat="1" x14ac:dyDescent="0.3">
      <c r="A652" s="255"/>
      <c r="B652" s="255"/>
      <c r="C652" s="254"/>
      <c r="D652" s="254"/>
      <c r="E652" s="253"/>
      <c r="F652" s="251"/>
      <c r="G652" s="251"/>
      <c r="H652" s="252"/>
      <c r="I652" s="251"/>
      <c r="J652" s="251"/>
      <c r="K652" s="251"/>
      <c r="L652" s="251"/>
      <c r="M652" s="251"/>
    </row>
    <row r="653" spans="1:13" s="249" customFormat="1" x14ac:dyDescent="0.3">
      <c r="A653" s="255"/>
      <c r="B653" s="255"/>
      <c r="C653" s="254"/>
      <c r="D653" s="254"/>
      <c r="E653" s="253"/>
      <c r="F653" s="251"/>
      <c r="G653" s="251"/>
      <c r="H653" s="252"/>
      <c r="I653" s="251"/>
      <c r="J653" s="251"/>
      <c r="K653" s="251"/>
      <c r="L653" s="251"/>
      <c r="M653" s="251"/>
    </row>
    <row r="654" spans="1:13" s="249" customFormat="1" x14ac:dyDescent="0.3">
      <c r="A654" s="255"/>
      <c r="B654" s="255"/>
      <c r="C654" s="254"/>
      <c r="D654" s="254"/>
      <c r="E654" s="253"/>
      <c r="F654" s="251"/>
      <c r="G654" s="251"/>
      <c r="H654" s="252"/>
      <c r="I654" s="251"/>
      <c r="J654" s="251"/>
      <c r="K654" s="251"/>
      <c r="L654" s="251"/>
      <c r="M654" s="251"/>
    </row>
    <row r="655" spans="1:13" s="249" customFormat="1" x14ac:dyDescent="0.3">
      <c r="A655" s="255"/>
      <c r="B655" s="255"/>
      <c r="C655" s="254"/>
      <c r="D655" s="254"/>
      <c r="E655" s="253"/>
      <c r="F655" s="251"/>
      <c r="G655" s="251"/>
      <c r="H655" s="252"/>
      <c r="I655" s="251"/>
      <c r="J655" s="251"/>
      <c r="K655" s="251"/>
      <c r="L655" s="251"/>
      <c r="M655" s="251"/>
    </row>
    <row r="656" spans="1:13" s="249" customFormat="1" x14ac:dyDescent="0.3">
      <c r="A656" s="255"/>
      <c r="B656" s="255"/>
      <c r="C656" s="254"/>
      <c r="D656" s="254"/>
      <c r="E656" s="253"/>
      <c r="F656" s="251"/>
      <c r="G656" s="251"/>
      <c r="H656" s="252"/>
      <c r="I656" s="251"/>
      <c r="J656" s="251"/>
      <c r="K656" s="251"/>
      <c r="L656" s="251"/>
      <c r="M656" s="251"/>
    </row>
    <row r="657" spans="1:13" s="249" customFormat="1" x14ac:dyDescent="0.3">
      <c r="A657" s="255"/>
      <c r="B657" s="255"/>
      <c r="C657" s="254"/>
      <c r="D657" s="254"/>
      <c r="E657" s="253"/>
      <c r="F657" s="251"/>
      <c r="G657" s="251"/>
      <c r="H657" s="252"/>
      <c r="I657" s="251"/>
      <c r="J657" s="251"/>
      <c r="K657" s="251"/>
      <c r="L657" s="251"/>
      <c r="M657" s="251"/>
    </row>
    <row r="658" spans="1:13" s="249" customFormat="1" x14ac:dyDescent="0.3">
      <c r="A658" s="255"/>
      <c r="B658" s="255"/>
      <c r="C658" s="254"/>
      <c r="D658" s="254"/>
      <c r="E658" s="253"/>
      <c r="F658" s="251"/>
      <c r="G658" s="251"/>
      <c r="H658" s="252"/>
      <c r="I658" s="251"/>
      <c r="J658" s="251"/>
      <c r="K658" s="251"/>
      <c r="L658" s="251"/>
      <c r="M658" s="251"/>
    </row>
    <row r="659" spans="1:13" s="249" customFormat="1" x14ac:dyDescent="0.3">
      <c r="A659" s="255"/>
      <c r="B659" s="255"/>
      <c r="C659" s="254"/>
      <c r="D659" s="254"/>
      <c r="E659" s="253"/>
      <c r="F659" s="251"/>
      <c r="G659" s="251"/>
      <c r="H659" s="252"/>
      <c r="I659" s="251"/>
      <c r="J659" s="251"/>
      <c r="K659" s="251"/>
      <c r="L659" s="251"/>
      <c r="M659" s="251"/>
    </row>
    <row r="660" spans="1:13" s="249" customFormat="1" x14ac:dyDescent="0.3">
      <c r="A660" s="255"/>
      <c r="B660" s="255"/>
      <c r="C660" s="254"/>
      <c r="D660" s="254"/>
      <c r="E660" s="253"/>
      <c r="F660" s="251"/>
      <c r="G660" s="251"/>
      <c r="H660" s="252"/>
      <c r="I660" s="251"/>
      <c r="J660" s="251"/>
      <c r="K660" s="251"/>
      <c r="L660" s="251"/>
      <c r="M660" s="251"/>
    </row>
    <row r="661" spans="1:13" s="249" customFormat="1" x14ac:dyDescent="0.3">
      <c r="A661" s="255"/>
      <c r="B661" s="255"/>
      <c r="C661" s="254"/>
      <c r="D661" s="254"/>
      <c r="E661" s="253"/>
      <c r="F661" s="251"/>
      <c r="G661" s="251"/>
      <c r="H661" s="252"/>
      <c r="I661" s="251"/>
      <c r="J661" s="251"/>
      <c r="K661" s="251"/>
      <c r="L661" s="251"/>
      <c r="M661" s="251"/>
    </row>
    <row r="662" spans="1:13" s="249" customFormat="1" x14ac:dyDescent="0.3">
      <c r="A662" s="255"/>
      <c r="B662" s="255"/>
      <c r="C662" s="254"/>
      <c r="D662" s="254"/>
      <c r="E662" s="253"/>
      <c r="F662" s="251"/>
      <c r="G662" s="251"/>
      <c r="H662" s="252"/>
      <c r="I662" s="251"/>
      <c r="J662" s="251"/>
      <c r="K662" s="251"/>
      <c r="L662" s="251"/>
      <c r="M662" s="251"/>
    </row>
    <row r="663" spans="1:13" s="249" customFormat="1" x14ac:dyDescent="0.3">
      <c r="A663" s="255"/>
      <c r="B663" s="255"/>
      <c r="C663" s="254"/>
      <c r="D663" s="254"/>
      <c r="E663" s="253"/>
      <c r="F663" s="251"/>
      <c r="G663" s="251"/>
      <c r="H663" s="252"/>
      <c r="I663" s="251"/>
      <c r="J663" s="251"/>
      <c r="K663" s="251"/>
      <c r="L663" s="251"/>
      <c r="M663" s="251"/>
    </row>
    <row r="664" spans="1:13" s="249" customFormat="1" x14ac:dyDescent="0.3">
      <c r="A664" s="255"/>
      <c r="B664" s="255"/>
      <c r="C664" s="254"/>
      <c r="D664" s="254"/>
      <c r="E664" s="253"/>
      <c r="F664" s="251"/>
      <c r="G664" s="251"/>
      <c r="H664" s="252"/>
      <c r="I664" s="251"/>
      <c r="J664" s="251"/>
      <c r="K664" s="251"/>
      <c r="L664" s="251"/>
      <c r="M664" s="251"/>
    </row>
    <row r="665" spans="1:13" s="249" customFormat="1" x14ac:dyDescent="0.3">
      <c r="A665" s="255"/>
      <c r="B665" s="255"/>
      <c r="C665" s="254"/>
      <c r="D665" s="254"/>
      <c r="E665" s="253"/>
      <c r="F665" s="251"/>
      <c r="G665" s="251"/>
      <c r="H665" s="252"/>
      <c r="I665" s="251"/>
      <c r="J665" s="251"/>
      <c r="K665" s="251"/>
      <c r="L665" s="251"/>
      <c r="M665" s="251"/>
    </row>
    <row r="666" spans="1:13" s="249" customFormat="1" x14ac:dyDescent="0.3">
      <c r="A666" s="255"/>
      <c r="B666" s="255"/>
      <c r="C666" s="254"/>
      <c r="D666" s="254"/>
      <c r="E666" s="253"/>
      <c r="F666" s="251"/>
      <c r="G666" s="251"/>
      <c r="H666" s="252"/>
      <c r="I666" s="251"/>
      <c r="J666" s="251"/>
      <c r="K666" s="251"/>
      <c r="L666" s="251"/>
      <c r="M666" s="251"/>
    </row>
    <row r="667" spans="1:13" s="249" customFormat="1" x14ac:dyDescent="0.3">
      <c r="A667" s="255"/>
      <c r="B667" s="255"/>
      <c r="C667" s="254"/>
      <c r="D667" s="254"/>
      <c r="E667" s="253"/>
      <c r="F667" s="251"/>
      <c r="G667" s="251"/>
      <c r="H667" s="252"/>
      <c r="I667" s="251"/>
      <c r="J667" s="251"/>
      <c r="K667" s="251"/>
      <c r="L667" s="251"/>
      <c r="M667" s="251"/>
    </row>
    <row r="668" spans="1:13" s="249" customFormat="1" x14ac:dyDescent="0.3">
      <c r="A668" s="255"/>
      <c r="B668" s="255"/>
      <c r="C668" s="254"/>
      <c r="D668" s="254"/>
      <c r="E668" s="253"/>
      <c r="F668" s="251"/>
      <c r="G668" s="251"/>
      <c r="H668" s="252"/>
      <c r="I668" s="251"/>
      <c r="J668" s="251"/>
      <c r="K668" s="251"/>
      <c r="L668" s="251"/>
      <c r="M668" s="251"/>
    </row>
    <row r="669" spans="1:13" s="249" customFormat="1" x14ac:dyDescent="0.3">
      <c r="A669" s="255"/>
      <c r="B669" s="255"/>
      <c r="C669" s="254"/>
      <c r="D669" s="254"/>
      <c r="E669" s="253"/>
      <c r="F669" s="251"/>
      <c r="G669" s="251"/>
      <c r="H669" s="252"/>
      <c r="I669" s="251"/>
      <c r="J669" s="251"/>
      <c r="K669" s="251"/>
      <c r="L669" s="251"/>
      <c r="M669" s="251"/>
    </row>
    <row r="670" spans="1:13" s="249" customFormat="1" x14ac:dyDescent="0.3">
      <c r="A670" s="255"/>
      <c r="B670" s="255"/>
      <c r="C670" s="254"/>
      <c r="D670" s="254"/>
      <c r="E670" s="253"/>
      <c r="F670" s="251"/>
      <c r="G670" s="251"/>
      <c r="H670" s="252"/>
      <c r="I670" s="251"/>
      <c r="J670" s="251"/>
      <c r="K670" s="251"/>
      <c r="L670" s="251"/>
      <c r="M670" s="251"/>
    </row>
    <row r="671" spans="1:13" s="249" customFormat="1" x14ac:dyDescent="0.3">
      <c r="A671" s="255"/>
      <c r="B671" s="255"/>
      <c r="C671" s="254"/>
      <c r="D671" s="254"/>
      <c r="E671" s="253"/>
      <c r="F671" s="251"/>
      <c r="G671" s="251"/>
      <c r="H671" s="252"/>
      <c r="I671" s="251"/>
      <c r="J671" s="251"/>
      <c r="K671" s="251"/>
      <c r="L671" s="251"/>
      <c r="M671" s="251"/>
    </row>
    <row r="672" spans="1:13" s="249" customFormat="1" x14ac:dyDescent="0.3">
      <c r="A672" s="255"/>
      <c r="B672" s="255"/>
      <c r="C672" s="254"/>
      <c r="D672" s="254"/>
      <c r="E672" s="253"/>
      <c r="F672" s="251"/>
      <c r="G672" s="251"/>
      <c r="H672" s="252"/>
      <c r="I672" s="251"/>
      <c r="J672" s="251"/>
      <c r="K672" s="251"/>
      <c r="L672" s="251"/>
      <c r="M672" s="251"/>
    </row>
    <row r="673" spans="1:13" s="249" customFormat="1" x14ac:dyDescent="0.3">
      <c r="A673" s="255"/>
      <c r="B673" s="255"/>
      <c r="C673" s="254"/>
      <c r="D673" s="254"/>
      <c r="E673" s="253"/>
      <c r="F673" s="251"/>
      <c r="G673" s="251"/>
      <c r="H673" s="252"/>
      <c r="I673" s="251"/>
      <c r="J673" s="251"/>
      <c r="K673" s="251"/>
      <c r="L673" s="251"/>
      <c r="M673" s="251"/>
    </row>
    <row r="674" spans="1:13" s="249" customFormat="1" x14ac:dyDescent="0.3">
      <c r="A674" s="255"/>
      <c r="B674" s="255"/>
      <c r="C674" s="254"/>
      <c r="D674" s="254"/>
      <c r="E674" s="253"/>
      <c r="F674" s="251"/>
      <c r="G674" s="251"/>
      <c r="H674" s="252"/>
      <c r="I674" s="251"/>
      <c r="J674" s="251"/>
      <c r="K674" s="251"/>
      <c r="L674" s="251"/>
      <c r="M674" s="251"/>
    </row>
    <row r="675" spans="1:13" s="249" customFormat="1" x14ac:dyDescent="0.3">
      <c r="A675" s="255"/>
      <c r="B675" s="255"/>
      <c r="C675" s="254"/>
      <c r="D675" s="254"/>
      <c r="E675" s="253"/>
      <c r="F675" s="251"/>
      <c r="G675" s="251"/>
      <c r="H675" s="252"/>
      <c r="I675" s="251"/>
      <c r="J675" s="251"/>
      <c r="K675" s="251"/>
      <c r="L675" s="251"/>
      <c r="M675" s="251"/>
    </row>
    <row r="676" spans="1:13" s="249" customFormat="1" x14ac:dyDescent="0.3">
      <c r="A676" s="255"/>
      <c r="B676" s="255"/>
      <c r="C676" s="254"/>
      <c r="D676" s="254"/>
      <c r="E676" s="253"/>
      <c r="F676" s="251"/>
      <c r="G676" s="251"/>
      <c r="H676" s="252"/>
      <c r="I676" s="251"/>
      <c r="J676" s="251"/>
      <c r="K676" s="251"/>
      <c r="L676" s="251"/>
      <c r="M676" s="251"/>
    </row>
    <row r="677" spans="1:13" s="249" customFormat="1" x14ac:dyDescent="0.3">
      <c r="A677" s="255"/>
      <c r="B677" s="255"/>
      <c r="C677" s="254"/>
      <c r="D677" s="254"/>
      <c r="E677" s="253"/>
      <c r="F677" s="251"/>
      <c r="G677" s="251"/>
      <c r="H677" s="252"/>
      <c r="I677" s="251"/>
      <c r="J677" s="251"/>
      <c r="K677" s="251"/>
      <c r="L677" s="251"/>
      <c r="M677" s="251"/>
    </row>
    <row r="678" spans="1:13" s="249" customFormat="1" x14ac:dyDescent="0.3">
      <c r="A678" s="255"/>
      <c r="B678" s="255"/>
      <c r="C678" s="254"/>
      <c r="D678" s="254"/>
      <c r="E678" s="253"/>
      <c r="F678" s="251"/>
      <c r="G678" s="251"/>
      <c r="H678" s="252"/>
      <c r="I678" s="251"/>
      <c r="J678" s="251"/>
      <c r="K678" s="251"/>
      <c r="L678" s="251"/>
      <c r="M678" s="251"/>
    </row>
    <row r="679" spans="1:13" s="249" customFormat="1" x14ac:dyDescent="0.3">
      <c r="A679" s="255"/>
      <c r="B679" s="255"/>
      <c r="C679" s="254"/>
      <c r="D679" s="254"/>
      <c r="E679" s="253"/>
      <c r="F679" s="251"/>
      <c r="G679" s="251"/>
      <c r="H679" s="252"/>
      <c r="I679" s="251"/>
      <c r="J679" s="251"/>
      <c r="K679" s="251"/>
      <c r="L679" s="251"/>
      <c r="M679" s="251"/>
    </row>
    <row r="680" spans="1:13" s="249" customFormat="1" x14ac:dyDescent="0.3">
      <c r="A680" s="255"/>
      <c r="B680" s="255"/>
      <c r="C680" s="254"/>
      <c r="D680" s="254"/>
      <c r="E680" s="253"/>
      <c r="F680" s="251"/>
      <c r="G680" s="251"/>
      <c r="H680" s="252"/>
      <c r="I680" s="251"/>
      <c r="J680" s="251"/>
      <c r="K680" s="251"/>
      <c r="L680" s="251"/>
      <c r="M680" s="251"/>
    </row>
    <row r="681" spans="1:13" s="249" customFormat="1" x14ac:dyDescent="0.3">
      <c r="A681" s="255"/>
      <c r="B681" s="255"/>
      <c r="C681" s="254"/>
      <c r="D681" s="254"/>
      <c r="E681" s="253"/>
      <c r="F681" s="251"/>
      <c r="G681" s="251"/>
      <c r="H681" s="252"/>
      <c r="I681" s="251"/>
      <c r="J681" s="251"/>
      <c r="K681" s="251"/>
      <c r="L681" s="251"/>
      <c r="M681" s="251"/>
    </row>
    <row r="682" spans="1:13" s="249" customFormat="1" x14ac:dyDescent="0.3">
      <c r="A682" s="255"/>
      <c r="B682" s="255"/>
      <c r="C682" s="254"/>
      <c r="D682" s="254"/>
      <c r="E682" s="253"/>
      <c r="F682" s="251"/>
      <c r="G682" s="251"/>
      <c r="H682" s="252"/>
      <c r="I682" s="251"/>
      <c r="J682" s="251"/>
      <c r="K682" s="251"/>
      <c r="L682" s="251"/>
      <c r="M682" s="251"/>
    </row>
    <row r="683" spans="1:13" s="249" customFormat="1" x14ac:dyDescent="0.3">
      <c r="A683" s="255"/>
      <c r="B683" s="255"/>
      <c r="C683" s="254"/>
      <c r="D683" s="254"/>
      <c r="E683" s="253"/>
      <c r="F683" s="251"/>
      <c r="G683" s="251"/>
      <c r="H683" s="252"/>
      <c r="I683" s="251"/>
      <c r="J683" s="251"/>
      <c r="K683" s="251"/>
      <c r="L683" s="251"/>
      <c r="M683" s="251"/>
    </row>
    <row r="684" spans="1:13" s="249" customFormat="1" x14ac:dyDescent="0.3">
      <c r="A684" s="255"/>
      <c r="B684" s="255"/>
      <c r="C684" s="254"/>
      <c r="D684" s="254"/>
      <c r="E684" s="253"/>
      <c r="F684" s="251"/>
      <c r="G684" s="251"/>
      <c r="H684" s="252"/>
      <c r="I684" s="251"/>
      <c r="J684" s="251"/>
      <c r="K684" s="251"/>
      <c r="L684" s="251"/>
      <c r="M684" s="251"/>
    </row>
    <row r="685" spans="1:13" s="249" customFormat="1" x14ac:dyDescent="0.3">
      <c r="A685" s="255"/>
      <c r="B685" s="255"/>
      <c r="C685" s="254"/>
      <c r="D685" s="254"/>
      <c r="E685" s="253"/>
      <c r="F685" s="251"/>
      <c r="G685" s="251"/>
      <c r="H685" s="252"/>
      <c r="I685" s="251"/>
      <c r="J685" s="251"/>
      <c r="K685" s="251"/>
      <c r="L685" s="251"/>
      <c r="M685" s="251"/>
    </row>
    <row r="686" spans="1:13" s="249" customFormat="1" x14ac:dyDescent="0.3">
      <c r="A686" s="255"/>
      <c r="B686" s="255"/>
      <c r="C686" s="254"/>
      <c r="D686" s="254"/>
      <c r="E686" s="253"/>
      <c r="F686" s="251"/>
      <c r="G686" s="251"/>
      <c r="H686" s="252"/>
      <c r="I686" s="251"/>
      <c r="J686" s="251"/>
      <c r="K686" s="251"/>
      <c r="L686" s="251"/>
      <c r="M686" s="251"/>
    </row>
    <row r="687" spans="1:13" s="249" customFormat="1" x14ac:dyDescent="0.3">
      <c r="A687" s="255"/>
      <c r="B687" s="255"/>
      <c r="C687" s="254"/>
      <c r="D687" s="254"/>
      <c r="E687" s="253"/>
      <c r="F687" s="251"/>
      <c r="G687" s="251"/>
      <c r="H687" s="252"/>
      <c r="I687" s="251"/>
      <c r="J687" s="251"/>
      <c r="K687" s="251"/>
      <c r="L687" s="251"/>
      <c r="M687" s="251"/>
    </row>
    <row r="688" spans="1:13" s="249" customFormat="1" x14ac:dyDescent="0.3">
      <c r="A688" s="255"/>
      <c r="B688" s="255"/>
      <c r="C688" s="254"/>
      <c r="D688" s="254"/>
      <c r="E688" s="253"/>
      <c r="F688" s="251"/>
      <c r="G688" s="251"/>
      <c r="H688" s="252"/>
      <c r="I688" s="251"/>
      <c r="J688" s="251"/>
      <c r="K688" s="251"/>
      <c r="L688" s="251"/>
      <c r="M688" s="251"/>
    </row>
    <row r="689" spans="1:13" s="249" customFormat="1" x14ac:dyDescent="0.3">
      <c r="A689" s="255"/>
      <c r="B689" s="255"/>
      <c r="C689" s="254"/>
      <c r="D689" s="254"/>
      <c r="E689" s="253"/>
      <c r="F689" s="251"/>
      <c r="G689" s="251"/>
      <c r="H689" s="252"/>
      <c r="I689" s="251"/>
      <c r="J689" s="251"/>
      <c r="K689" s="251"/>
      <c r="L689" s="251"/>
      <c r="M689" s="251"/>
    </row>
    <row r="690" spans="1:13" s="249" customFormat="1" x14ac:dyDescent="0.3">
      <c r="A690" s="255"/>
      <c r="B690" s="255"/>
      <c r="C690" s="254"/>
      <c r="D690" s="254"/>
      <c r="E690" s="253"/>
      <c r="F690" s="251"/>
      <c r="G690" s="251"/>
      <c r="H690" s="252"/>
      <c r="I690" s="251"/>
      <c r="J690" s="251"/>
      <c r="K690" s="251"/>
      <c r="L690" s="251"/>
      <c r="M690" s="251"/>
    </row>
    <row r="691" spans="1:13" s="249" customFormat="1" x14ac:dyDescent="0.3">
      <c r="A691" s="255"/>
      <c r="B691" s="255"/>
      <c r="C691" s="254"/>
      <c r="D691" s="254"/>
      <c r="E691" s="253"/>
      <c r="F691" s="251"/>
      <c r="G691" s="251"/>
      <c r="H691" s="252"/>
      <c r="I691" s="251"/>
      <c r="J691" s="251"/>
      <c r="K691" s="251"/>
      <c r="L691" s="251"/>
      <c r="M691" s="251"/>
    </row>
    <row r="692" spans="1:13" s="249" customFormat="1" x14ac:dyDescent="0.3">
      <c r="A692" s="255"/>
      <c r="B692" s="255"/>
      <c r="C692" s="254"/>
      <c r="D692" s="254"/>
      <c r="E692" s="253"/>
      <c r="F692" s="251"/>
      <c r="G692" s="251"/>
      <c r="H692" s="252"/>
      <c r="I692" s="251"/>
      <c r="J692" s="251"/>
      <c r="K692" s="251"/>
      <c r="L692" s="251"/>
      <c r="M692" s="251"/>
    </row>
    <row r="693" spans="1:13" s="249" customFormat="1" x14ac:dyDescent="0.3">
      <c r="A693" s="255"/>
      <c r="B693" s="255"/>
      <c r="C693" s="254"/>
      <c r="D693" s="254"/>
      <c r="E693" s="253"/>
      <c r="F693" s="251"/>
      <c r="G693" s="251"/>
      <c r="H693" s="252"/>
      <c r="I693" s="251"/>
      <c r="J693" s="251"/>
      <c r="K693" s="251"/>
      <c r="L693" s="251"/>
      <c r="M693" s="251"/>
    </row>
    <row r="694" spans="1:13" s="249" customFormat="1" x14ac:dyDescent="0.3">
      <c r="A694" s="255"/>
      <c r="B694" s="255"/>
      <c r="C694" s="254"/>
      <c r="D694" s="254"/>
      <c r="E694" s="253"/>
      <c r="F694" s="251"/>
      <c r="G694" s="251"/>
      <c r="H694" s="252"/>
      <c r="I694" s="251"/>
      <c r="J694" s="251"/>
      <c r="K694" s="251"/>
      <c r="L694" s="251"/>
      <c r="M694" s="251"/>
    </row>
    <row r="695" spans="1:13" s="249" customFormat="1" x14ac:dyDescent="0.3">
      <c r="A695" s="255"/>
      <c r="B695" s="255"/>
      <c r="C695" s="254"/>
      <c r="D695" s="254"/>
      <c r="E695" s="253"/>
      <c r="F695" s="251"/>
      <c r="G695" s="251"/>
      <c r="H695" s="252"/>
      <c r="I695" s="251"/>
      <c r="J695" s="251"/>
      <c r="K695" s="251"/>
      <c r="L695" s="251"/>
      <c r="M695" s="251"/>
    </row>
    <row r="696" spans="1:13" s="249" customFormat="1" x14ac:dyDescent="0.3">
      <c r="A696" s="255"/>
      <c r="B696" s="255"/>
      <c r="C696" s="254"/>
      <c r="D696" s="254"/>
      <c r="E696" s="253"/>
      <c r="F696" s="251"/>
      <c r="G696" s="251"/>
      <c r="H696" s="252"/>
      <c r="I696" s="251"/>
      <c r="J696" s="251"/>
      <c r="K696" s="251"/>
      <c r="L696" s="251"/>
      <c r="M696" s="251"/>
    </row>
    <row r="697" spans="1:13" s="249" customFormat="1" x14ac:dyDescent="0.3">
      <c r="A697" s="255"/>
      <c r="B697" s="255"/>
      <c r="C697" s="254"/>
      <c r="D697" s="254"/>
      <c r="E697" s="253"/>
      <c r="F697" s="251"/>
      <c r="G697" s="251"/>
      <c r="H697" s="252"/>
      <c r="I697" s="251"/>
      <c r="J697" s="251"/>
      <c r="K697" s="251"/>
      <c r="L697" s="251"/>
      <c r="M697" s="251"/>
    </row>
    <row r="698" spans="1:13" s="249" customFormat="1" x14ac:dyDescent="0.3">
      <c r="A698" s="255"/>
      <c r="B698" s="255"/>
      <c r="C698" s="254"/>
      <c r="D698" s="254"/>
      <c r="E698" s="253"/>
      <c r="F698" s="251"/>
      <c r="G698" s="251"/>
      <c r="H698" s="252"/>
      <c r="I698" s="251"/>
      <c r="J698" s="251"/>
      <c r="K698" s="251"/>
      <c r="L698" s="251"/>
      <c r="M698" s="251"/>
    </row>
    <row r="699" spans="1:13" s="249" customFormat="1" x14ac:dyDescent="0.3">
      <c r="A699" s="255"/>
      <c r="B699" s="255"/>
      <c r="C699" s="254"/>
      <c r="D699" s="254"/>
      <c r="E699" s="253"/>
      <c r="F699" s="251"/>
      <c r="G699" s="251"/>
      <c r="H699" s="252"/>
      <c r="I699" s="251"/>
      <c r="J699" s="251"/>
      <c r="K699" s="251"/>
      <c r="L699" s="251"/>
      <c r="M699" s="251"/>
    </row>
    <row r="700" spans="1:13" s="249" customFormat="1" x14ac:dyDescent="0.3">
      <c r="A700" s="255"/>
      <c r="B700" s="255"/>
      <c r="C700" s="254"/>
      <c r="D700" s="254"/>
      <c r="E700" s="253"/>
      <c r="F700" s="251"/>
      <c r="G700" s="251"/>
      <c r="H700" s="252"/>
      <c r="I700" s="251"/>
      <c r="J700" s="251"/>
      <c r="K700" s="251"/>
      <c r="L700" s="251"/>
      <c r="M700" s="251"/>
    </row>
    <row r="701" spans="1:13" s="249" customFormat="1" x14ac:dyDescent="0.3">
      <c r="A701" s="255"/>
      <c r="B701" s="255"/>
      <c r="C701" s="254"/>
      <c r="D701" s="254"/>
      <c r="E701" s="253"/>
      <c r="F701" s="251"/>
      <c r="G701" s="251"/>
      <c r="H701" s="252"/>
      <c r="I701" s="251"/>
      <c r="J701" s="251"/>
      <c r="K701" s="251"/>
      <c r="L701" s="251"/>
      <c r="M701" s="251"/>
    </row>
    <row r="702" spans="1:13" s="249" customFormat="1" x14ac:dyDescent="0.3">
      <c r="A702" s="255"/>
      <c r="B702" s="255"/>
      <c r="C702" s="254"/>
      <c r="D702" s="254"/>
      <c r="E702" s="253"/>
      <c r="F702" s="251"/>
      <c r="G702" s="251"/>
      <c r="H702" s="252"/>
      <c r="I702" s="251"/>
      <c r="J702" s="251"/>
      <c r="K702" s="251"/>
      <c r="L702" s="251"/>
      <c r="M702" s="251"/>
    </row>
    <row r="703" spans="1:13" s="249" customFormat="1" x14ac:dyDescent="0.3">
      <c r="A703" s="255"/>
      <c r="B703" s="255"/>
      <c r="C703" s="254"/>
      <c r="D703" s="254"/>
      <c r="E703" s="253"/>
      <c r="F703" s="251"/>
      <c r="G703" s="251"/>
      <c r="H703" s="252"/>
      <c r="I703" s="251"/>
      <c r="J703" s="251"/>
      <c r="K703" s="251"/>
      <c r="L703" s="251"/>
      <c r="M703" s="251"/>
    </row>
    <row r="704" spans="1:13" s="249" customFormat="1" x14ac:dyDescent="0.3">
      <c r="A704" s="255"/>
      <c r="B704" s="255"/>
      <c r="C704" s="254"/>
      <c r="D704" s="254"/>
      <c r="E704" s="253"/>
      <c r="F704" s="251"/>
      <c r="G704" s="251"/>
      <c r="H704" s="252"/>
      <c r="I704" s="251"/>
      <c r="J704" s="251"/>
      <c r="K704" s="251"/>
      <c r="L704" s="251"/>
      <c r="M704" s="251"/>
    </row>
    <row r="705" spans="1:13" s="249" customFormat="1" x14ac:dyDescent="0.3">
      <c r="A705" s="255"/>
      <c r="B705" s="255"/>
      <c r="C705" s="254"/>
      <c r="D705" s="254"/>
      <c r="E705" s="253"/>
      <c r="F705" s="251"/>
      <c r="G705" s="251"/>
      <c r="H705" s="252"/>
      <c r="I705" s="251"/>
      <c r="J705" s="251"/>
      <c r="K705" s="251"/>
      <c r="L705" s="251"/>
      <c r="M705" s="251"/>
    </row>
    <row r="706" spans="1:13" s="249" customFormat="1" x14ac:dyDescent="0.3">
      <c r="A706" s="255"/>
      <c r="B706" s="255"/>
      <c r="C706" s="254"/>
      <c r="D706" s="254"/>
      <c r="E706" s="253"/>
      <c r="F706" s="251"/>
      <c r="G706" s="251"/>
      <c r="H706" s="252"/>
      <c r="I706" s="251"/>
      <c r="J706" s="251"/>
      <c r="K706" s="251"/>
      <c r="L706" s="251"/>
      <c r="M706" s="251"/>
    </row>
    <row r="707" spans="1:13" s="249" customFormat="1" x14ac:dyDescent="0.3">
      <c r="A707" s="255"/>
      <c r="B707" s="255"/>
      <c r="C707" s="254"/>
      <c r="D707" s="254"/>
      <c r="E707" s="253"/>
      <c r="F707" s="251"/>
      <c r="G707" s="251"/>
      <c r="H707" s="252"/>
      <c r="I707" s="251"/>
      <c r="J707" s="251"/>
      <c r="K707" s="251"/>
      <c r="L707" s="251"/>
      <c r="M707" s="251"/>
    </row>
    <row r="708" spans="1:13" s="249" customFormat="1" x14ac:dyDescent="0.3">
      <c r="A708" s="255"/>
      <c r="B708" s="255"/>
      <c r="C708" s="254"/>
      <c r="D708" s="254"/>
      <c r="E708" s="253"/>
      <c r="F708" s="251"/>
      <c r="G708" s="251"/>
      <c r="H708" s="252"/>
      <c r="I708" s="251"/>
      <c r="J708" s="251"/>
      <c r="K708" s="251"/>
      <c r="L708" s="251"/>
      <c r="M708" s="251"/>
    </row>
    <row r="709" spans="1:13" s="249" customFormat="1" x14ac:dyDescent="0.3">
      <c r="A709" s="255"/>
      <c r="B709" s="255"/>
      <c r="C709" s="254"/>
      <c r="D709" s="254"/>
      <c r="E709" s="253"/>
      <c r="F709" s="251"/>
      <c r="G709" s="251"/>
      <c r="H709" s="252"/>
      <c r="I709" s="251"/>
      <c r="J709" s="251"/>
      <c r="K709" s="251"/>
      <c r="L709" s="251"/>
      <c r="M709" s="251"/>
    </row>
    <row r="710" spans="1:13" s="249" customFormat="1" x14ac:dyDescent="0.3">
      <c r="A710" s="255"/>
      <c r="B710" s="255"/>
      <c r="C710" s="254"/>
      <c r="D710" s="254"/>
      <c r="E710" s="253"/>
      <c r="F710" s="251"/>
      <c r="G710" s="251"/>
      <c r="H710" s="252"/>
      <c r="I710" s="251"/>
      <c r="J710" s="251"/>
      <c r="K710" s="251"/>
      <c r="L710" s="251"/>
      <c r="M710" s="251"/>
    </row>
    <row r="711" spans="1:13" s="249" customFormat="1" x14ac:dyDescent="0.3">
      <c r="A711" s="255"/>
      <c r="B711" s="255"/>
      <c r="C711" s="254"/>
      <c r="D711" s="254"/>
      <c r="E711" s="253"/>
      <c r="F711" s="251"/>
      <c r="G711" s="251"/>
      <c r="H711" s="252"/>
      <c r="I711" s="251"/>
      <c r="J711" s="251"/>
      <c r="K711" s="251"/>
      <c r="L711" s="251"/>
      <c r="M711" s="251"/>
    </row>
    <row r="712" spans="1:13" s="249" customFormat="1" x14ac:dyDescent="0.3">
      <c r="A712" s="255"/>
      <c r="B712" s="255"/>
      <c r="C712" s="254"/>
      <c r="D712" s="254"/>
      <c r="E712" s="253"/>
      <c r="F712" s="251"/>
      <c r="G712" s="251"/>
      <c r="H712" s="252"/>
      <c r="I712" s="251"/>
      <c r="J712" s="251"/>
      <c r="K712" s="251"/>
      <c r="L712" s="251"/>
      <c r="M712" s="251"/>
    </row>
    <row r="713" spans="1:13" s="249" customFormat="1" x14ac:dyDescent="0.3">
      <c r="A713" s="255"/>
      <c r="B713" s="255"/>
      <c r="C713" s="254"/>
      <c r="D713" s="254"/>
      <c r="E713" s="253"/>
      <c r="F713" s="251"/>
      <c r="G713" s="251"/>
      <c r="H713" s="252"/>
      <c r="I713" s="251"/>
      <c r="J713" s="251"/>
      <c r="K713" s="251"/>
      <c r="L713" s="251"/>
      <c r="M713" s="251"/>
    </row>
    <row r="714" spans="1:13" s="249" customFormat="1" x14ac:dyDescent="0.3">
      <c r="A714" s="255"/>
      <c r="B714" s="255"/>
      <c r="C714" s="254"/>
      <c r="D714" s="254"/>
      <c r="E714" s="253"/>
      <c r="F714" s="251"/>
      <c r="G714" s="251"/>
      <c r="H714" s="252"/>
      <c r="I714" s="251"/>
      <c r="J714" s="251"/>
      <c r="K714" s="251"/>
      <c r="L714" s="251"/>
      <c r="M714" s="251"/>
    </row>
    <row r="715" spans="1:13" s="249" customFormat="1" x14ac:dyDescent="0.3">
      <c r="A715" s="255"/>
      <c r="B715" s="255"/>
      <c r="C715" s="254"/>
      <c r="D715" s="254"/>
      <c r="E715" s="253"/>
      <c r="F715" s="251"/>
      <c r="G715" s="251"/>
      <c r="H715" s="252"/>
      <c r="I715" s="251"/>
      <c r="J715" s="251"/>
      <c r="K715" s="251"/>
      <c r="L715" s="251"/>
      <c r="M715" s="251"/>
    </row>
    <row r="716" spans="1:13" s="249" customFormat="1" x14ac:dyDescent="0.3">
      <c r="A716" s="255"/>
      <c r="B716" s="255"/>
      <c r="C716" s="254"/>
      <c r="D716" s="254"/>
      <c r="E716" s="253"/>
      <c r="F716" s="251"/>
      <c r="G716" s="251"/>
      <c r="H716" s="252"/>
      <c r="I716" s="251"/>
      <c r="J716" s="251"/>
      <c r="K716" s="251"/>
      <c r="L716" s="251"/>
      <c r="M716" s="251"/>
    </row>
    <row r="717" spans="1:13" s="249" customFormat="1" x14ac:dyDescent="0.3">
      <c r="A717" s="255"/>
      <c r="B717" s="255"/>
      <c r="C717" s="254"/>
      <c r="D717" s="254"/>
      <c r="E717" s="253"/>
      <c r="F717" s="251"/>
      <c r="G717" s="251"/>
      <c r="H717" s="252"/>
      <c r="I717" s="251"/>
      <c r="J717" s="251"/>
      <c r="K717" s="251"/>
      <c r="L717" s="251"/>
      <c r="M717" s="251"/>
    </row>
    <row r="718" spans="1:13" s="249" customFormat="1" x14ac:dyDescent="0.3">
      <c r="A718" s="255"/>
      <c r="B718" s="255"/>
      <c r="C718" s="254"/>
      <c r="D718" s="254"/>
      <c r="E718" s="253"/>
      <c r="F718" s="251"/>
      <c r="G718" s="251"/>
      <c r="H718" s="252"/>
      <c r="I718" s="251"/>
      <c r="J718" s="251"/>
      <c r="K718" s="251"/>
      <c r="L718" s="251"/>
      <c r="M718" s="251"/>
    </row>
    <row r="719" spans="1:13" s="249" customFormat="1" x14ac:dyDescent="0.3">
      <c r="A719" s="255"/>
      <c r="B719" s="255"/>
      <c r="C719" s="254"/>
      <c r="D719" s="254"/>
      <c r="E719" s="253"/>
      <c r="F719" s="251"/>
      <c r="G719" s="251"/>
      <c r="H719" s="252"/>
      <c r="I719" s="251"/>
      <c r="J719" s="251"/>
      <c r="K719" s="251"/>
      <c r="L719" s="251"/>
      <c r="M719" s="251"/>
    </row>
    <row r="720" spans="1:13" s="249" customFormat="1" x14ac:dyDescent="0.3">
      <c r="A720" s="255"/>
      <c r="B720" s="255"/>
      <c r="C720" s="254"/>
      <c r="D720" s="254"/>
      <c r="E720" s="253"/>
      <c r="F720" s="251"/>
      <c r="G720" s="251"/>
      <c r="H720" s="252"/>
      <c r="I720" s="251"/>
      <c r="J720" s="251"/>
      <c r="K720" s="251"/>
      <c r="L720" s="251"/>
      <c r="M720" s="251"/>
    </row>
    <row r="721" spans="1:13" s="249" customFormat="1" x14ac:dyDescent="0.3">
      <c r="A721" s="255"/>
      <c r="B721" s="255"/>
      <c r="C721" s="254"/>
      <c r="D721" s="254"/>
      <c r="E721" s="253"/>
      <c r="F721" s="251"/>
      <c r="G721" s="251"/>
      <c r="H721" s="252"/>
      <c r="I721" s="251"/>
      <c r="J721" s="251"/>
      <c r="K721" s="251"/>
      <c r="L721" s="251"/>
      <c r="M721" s="251"/>
    </row>
    <row r="722" spans="1:13" s="249" customFormat="1" x14ac:dyDescent="0.3">
      <c r="A722" s="255"/>
      <c r="B722" s="255"/>
      <c r="C722" s="254"/>
      <c r="D722" s="254"/>
      <c r="E722" s="253"/>
      <c r="F722" s="251"/>
      <c r="G722" s="251"/>
      <c r="H722" s="252"/>
      <c r="I722" s="251"/>
      <c r="J722" s="251"/>
      <c r="K722" s="251"/>
      <c r="L722" s="251"/>
      <c r="M722" s="251"/>
    </row>
    <row r="723" spans="1:13" s="249" customFormat="1" x14ac:dyDescent="0.3">
      <c r="A723" s="255"/>
      <c r="B723" s="255"/>
      <c r="C723" s="254"/>
      <c r="D723" s="254"/>
      <c r="E723" s="253"/>
      <c r="F723" s="251"/>
      <c r="G723" s="251"/>
      <c r="H723" s="252"/>
      <c r="I723" s="251"/>
      <c r="J723" s="251"/>
      <c r="K723" s="251"/>
      <c r="L723" s="251"/>
      <c r="M723" s="251"/>
    </row>
    <row r="724" spans="1:13" s="249" customFormat="1" x14ac:dyDescent="0.3">
      <c r="A724" s="255"/>
      <c r="B724" s="255"/>
      <c r="C724" s="254"/>
      <c r="D724" s="254"/>
      <c r="E724" s="253"/>
      <c r="F724" s="251"/>
      <c r="G724" s="251"/>
      <c r="H724" s="252"/>
      <c r="I724" s="251"/>
      <c r="J724" s="251"/>
      <c r="K724" s="251"/>
      <c r="L724" s="251"/>
      <c r="M724" s="251"/>
    </row>
    <row r="725" spans="1:13" s="249" customFormat="1" x14ac:dyDescent="0.3">
      <c r="A725" s="255"/>
      <c r="B725" s="255"/>
      <c r="C725" s="254"/>
      <c r="D725" s="254"/>
      <c r="E725" s="253"/>
      <c r="F725" s="251"/>
      <c r="G725" s="251"/>
      <c r="H725" s="252"/>
      <c r="I725" s="251"/>
      <c r="J725" s="251"/>
      <c r="K725" s="251"/>
      <c r="L725" s="251"/>
      <c r="M725" s="251"/>
    </row>
    <row r="726" spans="1:13" s="249" customFormat="1" x14ac:dyDescent="0.3">
      <c r="A726" s="255"/>
      <c r="B726" s="255"/>
      <c r="C726" s="254"/>
      <c r="D726" s="254"/>
      <c r="E726" s="253"/>
      <c r="F726" s="251"/>
      <c r="G726" s="251"/>
      <c r="H726" s="252"/>
      <c r="I726" s="251"/>
      <c r="J726" s="251"/>
      <c r="K726" s="251"/>
      <c r="L726" s="251"/>
      <c r="M726" s="251"/>
    </row>
    <row r="727" spans="1:13" s="249" customFormat="1" x14ac:dyDescent="0.3">
      <c r="A727" s="255"/>
      <c r="B727" s="255"/>
      <c r="C727" s="254"/>
      <c r="D727" s="254"/>
      <c r="E727" s="253"/>
      <c r="F727" s="251"/>
      <c r="G727" s="251"/>
      <c r="H727" s="252"/>
      <c r="I727" s="251"/>
      <c r="J727" s="251"/>
      <c r="K727" s="251"/>
      <c r="L727" s="251"/>
      <c r="M727" s="251"/>
    </row>
    <row r="728" spans="1:13" s="249" customFormat="1" x14ac:dyDescent="0.3">
      <c r="A728" s="255"/>
      <c r="B728" s="255"/>
      <c r="C728" s="254"/>
      <c r="D728" s="254"/>
      <c r="E728" s="253"/>
      <c r="F728" s="251"/>
      <c r="G728" s="251"/>
      <c r="H728" s="252"/>
      <c r="I728" s="251"/>
      <c r="J728" s="251"/>
      <c r="K728" s="251"/>
      <c r="L728" s="251"/>
      <c r="M728" s="251"/>
    </row>
    <row r="729" spans="1:13" s="249" customFormat="1" x14ac:dyDescent="0.3">
      <c r="A729" s="255"/>
      <c r="B729" s="255"/>
      <c r="C729" s="254"/>
      <c r="D729" s="254"/>
      <c r="E729" s="253"/>
      <c r="F729" s="251"/>
      <c r="G729" s="251"/>
      <c r="H729" s="252"/>
      <c r="I729" s="251"/>
      <c r="J729" s="251"/>
      <c r="K729" s="251"/>
      <c r="L729" s="251"/>
      <c r="M729" s="251"/>
    </row>
    <row r="730" spans="1:13" s="249" customFormat="1" x14ac:dyDescent="0.3">
      <c r="A730" s="255"/>
      <c r="B730" s="255"/>
      <c r="C730" s="254"/>
      <c r="D730" s="254"/>
      <c r="E730" s="253"/>
      <c r="F730" s="251"/>
      <c r="G730" s="251"/>
      <c r="H730" s="252"/>
      <c r="I730" s="251"/>
      <c r="J730" s="251"/>
      <c r="K730" s="251"/>
      <c r="L730" s="251"/>
      <c r="M730" s="251"/>
    </row>
    <row r="731" spans="1:13" s="249" customFormat="1" x14ac:dyDescent="0.3">
      <c r="A731" s="255"/>
      <c r="B731" s="255"/>
      <c r="C731" s="254"/>
      <c r="D731" s="254"/>
      <c r="E731" s="253"/>
      <c r="F731" s="251"/>
      <c r="G731" s="251"/>
      <c r="H731" s="252"/>
      <c r="I731" s="251"/>
      <c r="J731" s="251"/>
      <c r="K731" s="251"/>
      <c r="L731" s="251"/>
      <c r="M731" s="251"/>
    </row>
    <row r="732" spans="1:13" s="249" customFormat="1" x14ac:dyDescent="0.3">
      <c r="A732" s="255"/>
      <c r="B732" s="255"/>
      <c r="C732" s="254"/>
      <c r="D732" s="254"/>
      <c r="E732" s="253"/>
      <c r="F732" s="251"/>
      <c r="G732" s="251"/>
      <c r="H732" s="252"/>
      <c r="I732" s="251"/>
      <c r="J732" s="251"/>
      <c r="K732" s="251"/>
      <c r="L732" s="251"/>
      <c r="M732" s="251"/>
    </row>
    <row r="733" spans="1:13" s="249" customFormat="1" x14ac:dyDescent="0.3">
      <c r="A733" s="255"/>
      <c r="B733" s="255"/>
      <c r="C733" s="254"/>
      <c r="D733" s="254"/>
      <c r="E733" s="253"/>
      <c r="F733" s="251"/>
      <c r="G733" s="251"/>
      <c r="H733" s="252"/>
      <c r="I733" s="251"/>
      <c r="J733" s="251"/>
      <c r="K733" s="251"/>
      <c r="L733" s="251"/>
      <c r="M733" s="251"/>
    </row>
    <row r="734" spans="1:13" s="249" customFormat="1" x14ac:dyDescent="0.3">
      <c r="A734" s="255"/>
      <c r="B734" s="255"/>
      <c r="C734" s="254"/>
      <c r="D734" s="254"/>
      <c r="E734" s="253"/>
      <c r="F734" s="251"/>
      <c r="G734" s="251"/>
      <c r="H734" s="252"/>
      <c r="I734" s="251"/>
      <c r="J734" s="251"/>
      <c r="K734" s="251"/>
      <c r="L734" s="251"/>
      <c r="M734" s="251"/>
    </row>
    <row r="735" spans="1:13" s="249" customFormat="1" x14ac:dyDescent="0.3">
      <c r="A735" s="255"/>
      <c r="B735" s="255"/>
      <c r="C735" s="254"/>
      <c r="D735" s="254"/>
      <c r="E735" s="253"/>
      <c r="F735" s="251"/>
      <c r="G735" s="251"/>
      <c r="H735" s="252"/>
      <c r="I735" s="251"/>
      <c r="J735" s="251"/>
      <c r="K735" s="251"/>
      <c r="L735" s="251"/>
      <c r="M735" s="251"/>
    </row>
    <row r="736" spans="1:13" s="249" customFormat="1" x14ac:dyDescent="0.3">
      <c r="A736" s="255"/>
      <c r="B736" s="255"/>
      <c r="C736" s="254"/>
      <c r="D736" s="254"/>
      <c r="E736" s="253"/>
      <c r="F736" s="251"/>
      <c r="G736" s="251"/>
      <c r="H736" s="252"/>
      <c r="I736" s="251"/>
      <c r="J736" s="251"/>
      <c r="K736" s="251"/>
      <c r="L736" s="251"/>
      <c r="M736" s="251"/>
    </row>
    <row r="737" spans="1:13" s="249" customFormat="1" x14ac:dyDescent="0.3">
      <c r="A737" s="255"/>
      <c r="B737" s="255"/>
      <c r="C737" s="254"/>
      <c r="D737" s="254"/>
      <c r="E737" s="253"/>
      <c r="F737" s="251"/>
      <c r="G737" s="251"/>
      <c r="H737" s="252"/>
      <c r="I737" s="251"/>
      <c r="J737" s="251"/>
      <c r="K737" s="251"/>
      <c r="L737" s="251"/>
      <c r="M737" s="251"/>
    </row>
    <row r="738" spans="1:13" s="249" customFormat="1" x14ac:dyDescent="0.3">
      <c r="A738" s="255"/>
      <c r="B738" s="255"/>
      <c r="C738" s="254"/>
      <c r="D738" s="254"/>
      <c r="E738" s="253"/>
      <c r="F738" s="251"/>
      <c r="G738" s="251"/>
      <c r="H738" s="252"/>
      <c r="I738" s="251"/>
      <c r="J738" s="251"/>
      <c r="K738" s="251"/>
      <c r="L738" s="251"/>
      <c r="M738" s="251"/>
    </row>
    <row r="739" spans="1:13" s="249" customFormat="1" x14ac:dyDescent="0.3">
      <c r="A739" s="255"/>
      <c r="B739" s="255"/>
      <c r="C739" s="254"/>
      <c r="D739" s="254"/>
      <c r="E739" s="253"/>
      <c r="F739" s="251"/>
      <c r="G739" s="251"/>
      <c r="H739" s="252"/>
      <c r="I739" s="251"/>
      <c r="J739" s="251"/>
      <c r="K739" s="251"/>
      <c r="L739" s="251"/>
      <c r="M739" s="251"/>
    </row>
    <row r="740" spans="1:13" s="249" customFormat="1" x14ac:dyDescent="0.3">
      <c r="A740" s="255"/>
      <c r="B740" s="255"/>
      <c r="C740" s="254"/>
      <c r="D740" s="254"/>
      <c r="E740" s="253"/>
      <c r="F740" s="251"/>
      <c r="G740" s="251"/>
      <c r="H740" s="252"/>
      <c r="I740" s="251"/>
      <c r="J740" s="251"/>
      <c r="K740" s="251"/>
      <c r="L740" s="251"/>
      <c r="M740" s="251"/>
    </row>
    <row r="741" spans="1:13" s="249" customFormat="1" x14ac:dyDescent="0.3">
      <c r="A741" s="255"/>
      <c r="B741" s="255"/>
      <c r="C741" s="254"/>
      <c r="D741" s="254"/>
      <c r="E741" s="253"/>
      <c r="F741" s="251"/>
      <c r="G741" s="251"/>
      <c r="H741" s="252"/>
      <c r="I741" s="251"/>
      <c r="J741" s="251"/>
      <c r="K741" s="251"/>
      <c r="L741" s="251"/>
      <c r="M741" s="251"/>
    </row>
    <row r="742" spans="1:13" s="249" customFormat="1" x14ac:dyDescent="0.3">
      <c r="A742" s="255"/>
      <c r="B742" s="255"/>
      <c r="C742" s="254"/>
      <c r="D742" s="254"/>
      <c r="E742" s="253"/>
      <c r="F742" s="251"/>
      <c r="G742" s="251"/>
      <c r="H742" s="252"/>
      <c r="I742" s="251"/>
      <c r="J742" s="251"/>
      <c r="K742" s="251"/>
      <c r="L742" s="251"/>
      <c r="M742" s="251"/>
    </row>
    <row r="743" spans="1:13" s="249" customFormat="1" x14ac:dyDescent="0.3">
      <c r="A743" s="255"/>
      <c r="B743" s="255"/>
      <c r="C743" s="254"/>
      <c r="D743" s="254"/>
      <c r="E743" s="253"/>
      <c r="F743" s="251"/>
      <c r="G743" s="251"/>
      <c r="H743" s="252"/>
      <c r="I743" s="251"/>
      <c r="J743" s="251"/>
      <c r="K743" s="251"/>
      <c r="L743" s="251"/>
      <c r="M743" s="251"/>
    </row>
    <row r="744" spans="1:13" s="249" customFormat="1" x14ac:dyDescent="0.3">
      <c r="A744" s="255"/>
      <c r="B744" s="255"/>
      <c r="C744" s="254"/>
      <c r="D744" s="254"/>
      <c r="E744" s="253"/>
      <c r="F744" s="251"/>
      <c r="G744" s="251"/>
      <c r="H744" s="252"/>
      <c r="I744" s="251"/>
      <c r="J744" s="251"/>
      <c r="K744" s="251"/>
      <c r="L744" s="251"/>
      <c r="M744" s="251"/>
    </row>
    <row r="745" spans="1:13" s="249" customFormat="1" x14ac:dyDescent="0.3">
      <c r="A745" s="255"/>
      <c r="B745" s="255"/>
      <c r="C745" s="254"/>
      <c r="D745" s="254"/>
      <c r="E745" s="253"/>
      <c r="F745" s="251"/>
      <c r="G745" s="251"/>
      <c r="H745" s="252"/>
      <c r="I745" s="251"/>
      <c r="J745" s="251"/>
      <c r="K745" s="251"/>
      <c r="L745" s="251"/>
      <c r="M745" s="251"/>
    </row>
    <row r="746" spans="1:13" s="249" customFormat="1" x14ac:dyDescent="0.3">
      <c r="A746" s="255"/>
      <c r="B746" s="255"/>
      <c r="C746" s="254"/>
      <c r="D746" s="254"/>
      <c r="E746" s="253"/>
      <c r="F746" s="251"/>
      <c r="G746" s="251"/>
      <c r="H746" s="252"/>
      <c r="I746" s="251"/>
      <c r="J746" s="251"/>
      <c r="K746" s="251"/>
      <c r="L746" s="251"/>
      <c r="M746" s="251"/>
    </row>
    <row r="747" spans="1:13" s="249" customFormat="1" x14ac:dyDescent="0.3">
      <c r="A747" s="255"/>
      <c r="B747" s="255"/>
      <c r="C747" s="254"/>
      <c r="D747" s="254"/>
      <c r="E747" s="253"/>
      <c r="F747" s="251"/>
      <c r="G747" s="251"/>
      <c r="H747" s="252"/>
      <c r="I747" s="251"/>
      <c r="J747" s="251"/>
      <c r="K747" s="251"/>
      <c r="L747" s="251"/>
      <c r="M747" s="251"/>
    </row>
    <row r="748" spans="1:13" s="249" customFormat="1" x14ac:dyDescent="0.3">
      <c r="A748" s="255"/>
      <c r="B748" s="255"/>
      <c r="C748" s="254"/>
      <c r="D748" s="254"/>
      <c r="E748" s="253"/>
      <c r="F748" s="251"/>
      <c r="G748" s="251"/>
      <c r="H748" s="252"/>
      <c r="I748" s="251"/>
      <c r="J748" s="251"/>
      <c r="K748" s="251"/>
      <c r="L748" s="251"/>
      <c r="M748" s="251"/>
    </row>
    <row r="749" spans="1:13" s="249" customFormat="1" x14ac:dyDescent="0.3">
      <c r="A749" s="255"/>
      <c r="B749" s="255"/>
      <c r="C749" s="254"/>
      <c r="D749" s="254"/>
      <c r="E749" s="253"/>
      <c r="F749" s="251"/>
      <c r="G749" s="251"/>
      <c r="H749" s="252"/>
      <c r="I749" s="251"/>
      <c r="J749" s="251"/>
      <c r="K749" s="251"/>
      <c r="L749" s="251"/>
      <c r="M749" s="251"/>
    </row>
    <row r="750" spans="1:13" s="249" customFormat="1" x14ac:dyDescent="0.3">
      <c r="A750" s="255"/>
      <c r="B750" s="255"/>
      <c r="C750" s="254"/>
      <c r="D750" s="254"/>
      <c r="E750" s="253"/>
      <c r="F750" s="251"/>
      <c r="G750" s="251"/>
      <c r="H750" s="252"/>
      <c r="I750" s="251"/>
      <c r="J750" s="251"/>
      <c r="K750" s="251"/>
      <c r="L750" s="251"/>
      <c r="M750" s="251"/>
    </row>
    <row r="751" spans="1:13" s="249" customFormat="1" x14ac:dyDescent="0.3">
      <c r="A751" s="255"/>
      <c r="B751" s="255"/>
      <c r="C751" s="254"/>
      <c r="D751" s="254"/>
      <c r="E751" s="253"/>
      <c r="F751" s="251"/>
      <c r="G751" s="251"/>
      <c r="H751" s="252"/>
      <c r="I751" s="251"/>
      <c r="J751" s="251"/>
      <c r="K751" s="251"/>
      <c r="L751" s="251"/>
      <c r="M751" s="251"/>
    </row>
    <row r="752" spans="1:13" s="249" customFormat="1" x14ac:dyDescent="0.3">
      <c r="A752" s="255"/>
      <c r="B752" s="255"/>
      <c r="C752" s="254"/>
      <c r="D752" s="254"/>
      <c r="E752" s="253"/>
      <c r="F752" s="251"/>
      <c r="G752" s="251"/>
      <c r="H752" s="252"/>
      <c r="I752" s="251"/>
      <c r="J752" s="251"/>
      <c r="K752" s="251"/>
      <c r="L752" s="251"/>
      <c r="M752" s="251"/>
    </row>
    <row r="753" spans="1:13" s="249" customFormat="1" x14ac:dyDescent="0.3">
      <c r="A753" s="255"/>
      <c r="B753" s="255"/>
      <c r="C753" s="254"/>
      <c r="D753" s="254"/>
      <c r="E753" s="253"/>
      <c r="F753" s="251"/>
      <c r="G753" s="251"/>
      <c r="H753" s="252"/>
      <c r="I753" s="251"/>
      <c r="J753" s="251"/>
      <c r="K753" s="251"/>
      <c r="L753" s="251"/>
      <c r="M753" s="251"/>
    </row>
    <row r="754" spans="1:13" s="249" customFormat="1" x14ac:dyDescent="0.3">
      <c r="A754" s="255"/>
      <c r="B754" s="255"/>
      <c r="C754" s="254"/>
      <c r="D754" s="254"/>
      <c r="E754" s="253"/>
      <c r="F754" s="251"/>
      <c r="G754" s="251"/>
      <c r="H754" s="252"/>
      <c r="I754" s="251"/>
      <c r="J754" s="251"/>
      <c r="K754" s="251"/>
      <c r="L754" s="251"/>
      <c r="M754" s="251"/>
    </row>
    <row r="755" spans="1:13" s="249" customFormat="1" x14ac:dyDescent="0.3">
      <c r="A755" s="255"/>
      <c r="B755" s="255"/>
      <c r="C755" s="254"/>
      <c r="D755" s="254"/>
      <c r="E755" s="253"/>
      <c r="F755" s="251"/>
      <c r="G755" s="251"/>
      <c r="H755" s="252"/>
      <c r="I755" s="251"/>
      <c r="J755" s="251"/>
      <c r="K755" s="251"/>
      <c r="L755" s="251"/>
      <c r="M755" s="251"/>
    </row>
    <row r="756" spans="1:13" s="249" customFormat="1" x14ac:dyDescent="0.3">
      <c r="A756" s="255"/>
      <c r="B756" s="255"/>
      <c r="C756" s="254"/>
      <c r="D756" s="254"/>
      <c r="E756" s="253"/>
      <c r="F756" s="251"/>
      <c r="G756" s="251"/>
      <c r="H756" s="252"/>
      <c r="I756" s="251"/>
      <c r="J756" s="251"/>
      <c r="K756" s="251"/>
      <c r="L756" s="251"/>
      <c r="M756" s="251"/>
    </row>
    <row r="757" spans="1:13" s="249" customFormat="1" x14ac:dyDescent="0.3">
      <c r="A757" s="255"/>
      <c r="B757" s="255"/>
      <c r="C757" s="254"/>
      <c r="D757" s="254"/>
      <c r="E757" s="253"/>
      <c r="F757" s="251"/>
      <c r="G757" s="251"/>
      <c r="H757" s="252"/>
      <c r="I757" s="251"/>
      <c r="J757" s="251"/>
      <c r="K757" s="251"/>
      <c r="L757" s="251"/>
      <c r="M757" s="251"/>
    </row>
    <row r="758" spans="1:13" s="249" customFormat="1" x14ac:dyDescent="0.3">
      <c r="A758" s="255"/>
      <c r="B758" s="255"/>
      <c r="C758" s="254"/>
      <c r="D758" s="254"/>
      <c r="E758" s="253"/>
      <c r="F758" s="251"/>
      <c r="G758" s="251"/>
      <c r="H758" s="252"/>
      <c r="I758" s="251"/>
      <c r="J758" s="251"/>
      <c r="K758" s="251"/>
      <c r="L758" s="251"/>
      <c r="M758" s="251"/>
    </row>
    <row r="759" spans="1:13" s="249" customFormat="1" x14ac:dyDescent="0.3">
      <c r="A759" s="255"/>
      <c r="B759" s="255"/>
      <c r="C759" s="254"/>
      <c r="D759" s="254"/>
      <c r="E759" s="253"/>
      <c r="F759" s="251"/>
      <c r="G759" s="251"/>
      <c r="H759" s="252"/>
      <c r="I759" s="251"/>
      <c r="J759" s="251"/>
      <c r="K759" s="251"/>
      <c r="L759" s="251"/>
      <c r="M759" s="251"/>
    </row>
    <row r="760" spans="1:13" s="249" customFormat="1" x14ac:dyDescent="0.3">
      <c r="A760" s="255"/>
      <c r="B760" s="255"/>
      <c r="C760" s="254"/>
      <c r="D760" s="254"/>
      <c r="E760" s="253"/>
      <c r="F760" s="251"/>
      <c r="G760" s="251"/>
      <c r="H760" s="252"/>
      <c r="I760" s="251"/>
      <c r="J760" s="251"/>
      <c r="K760" s="251"/>
      <c r="L760" s="251"/>
      <c r="M760" s="251"/>
    </row>
    <row r="761" spans="1:13" s="249" customFormat="1" x14ac:dyDescent="0.3">
      <c r="A761" s="255"/>
      <c r="B761" s="255"/>
      <c r="C761" s="254"/>
      <c r="D761" s="254"/>
      <c r="E761" s="253"/>
      <c r="F761" s="251"/>
      <c r="G761" s="251"/>
      <c r="H761" s="252"/>
      <c r="I761" s="251"/>
      <c r="J761" s="251"/>
      <c r="K761" s="251"/>
      <c r="L761" s="251"/>
      <c r="M761" s="251"/>
    </row>
    <row r="762" spans="1:13" s="249" customFormat="1" x14ac:dyDescent="0.3">
      <c r="A762" s="255"/>
      <c r="B762" s="255"/>
      <c r="C762" s="254"/>
      <c r="D762" s="254"/>
      <c r="E762" s="253"/>
      <c r="F762" s="251"/>
      <c r="G762" s="251"/>
      <c r="H762" s="252"/>
      <c r="I762" s="251"/>
      <c r="J762" s="251"/>
      <c r="K762" s="251"/>
      <c r="L762" s="251"/>
      <c r="M762" s="251"/>
    </row>
    <row r="763" spans="1:13" s="249" customFormat="1" x14ac:dyDescent="0.3">
      <c r="A763" s="255"/>
      <c r="B763" s="255"/>
      <c r="C763" s="254"/>
      <c r="D763" s="254"/>
      <c r="E763" s="253"/>
      <c r="F763" s="251"/>
      <c r="G763" s="251"/>
      <c r="H763" s="252"/>
      <c r="I763" s="251"/>
      <c r="J763" s="251"/>
      <c r="K763" s="251"/>
      <c r="L763" s="251"/>
      <c r="M763" s="251"/>
    </row>
    <row r="764" spans="1:13" s="249" customFormat="1" x14ac:dyDescent="0.3">
      <c r="A764" s="255"/>
      <c r="B764" s="255"/>
      <c r="C764" s="254"/>
      <c r="D764" s="254"/>
      <c r="E764" s="253"/>
      <c r="F764" s="251"/>
      <c r="G764" s="251"/>
      <c r="H764" s="252"/>
      <c r="I764" s="251"/>
      <c r="J764" s="251"/>
      <c r="K764" s="251"/>
      <c r="L764" s="251"/>
      <c r="M764" s="251"/>
    </row>
    <row r="765" spans="1:13" s="249" customFormat="1" x14ac:dyDescent="0.3">
      <c r="A765" s="255"/>
      <c r="B765" s="255"/>
      <c r="C765" s="254"/>
      <c r="D765" s="254"/>
      <c r="E765" s="253"/>
      <c r="F765" s="251"/>
      <c r="G765" s="251"/>
      <c r="H765" s="252"/>
      <c r="I765" s="251"/>
      <c r="J765" s="251"/>
      <c r="K765" s="251"/>
      <c r="L765" s="251"/>
      <c r="M765" s="251"/>
    </row>
    <row r="766" spans="1:13" s="249" customFormat="1" x14ac:dyDescent="0.3">
      <c r="A766" s="255"/>
      <c r="B766" s="255"/>
      <c r="C766" s="254"/>
      <c r="D766" s="254"/>
      <c r="E766" s="253"/>
      <c r="F766" s="251"/>
      <c r="G766" s="251"/>
      <c r="H766" s="252"/>
      <c r="I766" s="251"/>
      <c r="J766" s="251"/>
      <c r="K766" s="251"/>
      <c r="L766" s="251"/>
      <c r="M766" s="251"/>
    </row>
    <row r="767" spans="1:13" s="249" customFormat="1" x14ac:dyDescent="0.3">
      <c r="A767" s="255"/>
      <c r="B767" s="255"/>
      <c r="C767" s="254"/>
      <c r="D767" s="254"/>
      <c r="E767" s="253"/>
      <c r="F767" s="251"/>
      <c r="G767" s="251"/>
      <c r="H767" s="252"/>
      <c r="I767" s="251"/>
      <c r="J767" s="251"/>
      <c r="K767" s="251"/>
      <c r="L767" s="251"/>
      <c r="M767" s="251"/>
    </row>
    <row r="768" spans="1:13" s="249" customFormat="1" x14ac:dyDescent="0.3">
      <c r="A768" s="255"/>
      <c r="B768" s="255"/>
      <c r="C768" s="254"/>
      <c r="D768" s="254"/>
      <c r="E768" s="253"/>
      <c r="F768" s="251"/>
      <c r="G768" s="251"/>
      <c r="H768" s="252"/>
      <c r="I768" s="251"/>
      <c r="J768" s="251"/>
      <c r="K768" s="251"/>
      <c r="L768" s="251"/>
      <c r="M768" s="251"/>
    </row>
    <row r="769" spans="1:13" s="249" customFormat="1" x14ac:dyDescent="0.3">
      <c r="A769" s="255"/>
      <c r="B769" s="255"/>
      <c r="C769" s="254"/>
      <c r="D769" s="254"/>
      <c r="E769" s="253"/>
      <c r="F769" s="251"/>
      <c r="G769" s="251"/>
      <c r="H769" s="252"/>
      <c r="I769" s="251"/>
      <c r="J769" s="251"/>
      <c r="K769" s="251"/>
      <c r="L769" s="251"/>
      <c r="M769" s="251"/>
    </row>
    <row r="770" spans="1:13" s="249" customFormat="1" x14ac:dyDescent="0.3">
      <c r="A770" s="255"/>
      <c r="B770" s="255"/>
      <c r="C770" s="254"/>
      <c r="D770" s="254"/>
      <c r="E770" s="253"/>
      <c r="F770" s="251"/>
      <c r="G770" s="251"/>
      <c r="H770" s="252"/>
      <c r="I770" s="251"/>
      <c r="J770" s="251"/>
      <c r="K770" s="251"/>
      <c r="L770" s="251"/>
      <c r="M770" s="251"/>
    </row>
    <row r="771" spans="1:13" s="249" customFormat="1" x14ac:dyDescent="0.3">
      <c r="A771" s="255"/>
      <c r="B771" s="255"/>
      <c r="C771" s="254"/>
      <c r="D771" s="254"/>
      <c r="E771" s="253"/>
      <c r="F771" s="251"/>
      <c r="G771" s="251"/>
      <c r="H771" s="252"/>
      <c r="I771" s="251"/>
      <c r="J771" s="251"/>
      <c r="K771" s="251"/>
      <c r="L771" s="251"/>
      <c r="M771" s="251"/>
    </row>
    <row r="772" spans="1:13" s="249" customFormat="1" x14ac:dyDescent="0.3">
      <c r="A772" s="255"/>
      <c r="B772" s="255"/>
      <c r="C772" s="254"/>
      <c r="D772" s="254"/>
      <c r="E772" s="253"/>
      <c r="F772" s="251"/>
      <c r="G772" s="251"/>
      <c r="H772" s="252"/>
      <c r="I772" s="251"/>
      <c r="J772" s="251"/>
      <c r="K772" s="251"/>
      <c r="L772" s="251"/>
      <c r="M772" s="251"/>
    </row>
    <row r="773" spans="1:13" s="249" customFormat="1" x14ac:dyDescent="0.3">
      <c r="A773" s="255"/>
      <c r="B773" s="255"/>
      <c r="C773" s="254"/>
      <c r="D773" s="254"/>
      <c r="E773" s="253"/>
      <c r="F773" s="251"/>
      <c r="G773" s="251"/>
      <c r="H773" s="252"/>
      <c r="I773" s="251"/>
      <c r="J773" s="251"/>
      <c r="K773" s="251"/>
      <c r="L773" s="251"/>
      <c r="M773" s="251"/>
    </row>
    <row r="774" spans="1:13" s="249" customFormat="1" x14ac:dyDescent="0.3">
      <c r="A774" s="255"/>
      <c r="B774" s="255"/>
      <c r="C774" s="254"/>
      <c r="D774" s="254"/>
      <c r="E774" s="253"/>
      <c r="F774" s="251"/>
      <c r="G774" s="251"/>
      <c r="H774" s="252"/>
      <c r="I774" s="251"/>
      <c r="J774" s="251"/>
      <c r="K774" s="251"/>
      <c r="L774" s="251"/>
      <c r="M774" s="251"/>
    </row>
    <row r="775" spans="1:13" s="249" customFormat="1" x14ac:dyDescent="0.3">
      <c r="A775" s="255"/>
      <c r="B775" s="255"/>
      <c r="C775" s="254"/>
      <c r="D775" s="254"/>
      <c r="E775" s="253"/>
      <c r="F775" s="251"/>
      <c r="G775" s="251"/>
      <c r="H775" s="252"/>
      <c r="I775" s="251"/>
      <c r="J775" s="251"/>
      <c r="K775" s="251"/>
      <c r="L775" s="251"/>
      <c r="M775" s="251"/>
    </row>
    <row r="776" spans="1:13" s="249" customFormat="1" x14ac:dyDescent="0.3">
      <c r="A776" s="255"/>
      <c r="B776" s="255"/>
      <c r="C776" s="254"/>
      <c r="D776" s="254"/>
      <c r="E776" s="253"/>
      <c r="F776" s="251"/>
      <c r="G776" s="251"/>
      <c r="H776" s="252"/>
      <c r="I776" s="251"/>
      <c r="J776" s="251"/>
      <c r="K776" s="251"/>
      <c r="L776" s="251"/>
      <c r="M776" s="251"/>
    </row>
    <row r="777" spans="1:13" s="249" customFormat="1" x14ac:dyDescent="0.3">
      <c r="A777" s="255"/>
      <c r="B777" s="255"/>
      <c r="C777" s="254"/>
      <c r="D777" s="254"/>
      <c r="E777" s="253"/>
      <c r="F777" s="251"/>
      <c r="G777" s="251"/>
      <c r="H777" s="252"/>
      <c r="I777" s="251"/>
      <c r="J777" s="251"/>
      <c r="K777" s="251"/>
      <c r="L777" s="251"/>
      <c r="M777" s="251"/>
    </row>
    <row r="778" spans="1:13" s="249" customFormat="1" x14ac:dyDescent="0.3">
      <c r="A778" s="255"/>
      <c r="B778" s="255"/>
      <c r="C778" s="254"/>
      <c r="D778" s="254"/>
      <c r="E778" s="253"/>
      <c r="F778" s="251"/>
      <c r="G778" s="251"/>
      <c r="H778" s="252"/>
      <c r="I778" s="251"/>
      <c r="J778" s="251"/>
      <c r="K778" s="251"/>
      <c r="L778" s="251"/>
      <c r="M778" s="251"/>
    </row>
    <row r="779" spans="1:13" s="249" customFormat="1" x14ac:dyDescent="0.3">
      <c r="A779" s="255"/>
      <c r="B779" s="255"/>
      <c r="C779" s="254"/>
      <c r="D779" s="254"/>
      <c r="E779" s="253"/>
      <c r="F779" s="251"/>
      <c r="G779" s="251"/>
      <c r="H779" s="252"/>
      <c r="I779" s="251"/>
      <c r="J779" s="251"/>
      <c r="K779" s="251"/>
      <c r="L779" s="251"/>
      <c r="M779" s="251"/>
    </row>
    <row r="780" spans="1:13" s="249" customFormat="1" x14ac:dyDescent="0.3">
      <c r="A780" s="255"/>
      <c r="B780" s="255"/>
      <c r="C780" s="254"/>
      <c r="D780" s="254"/>
      <c r="E780" s="253"/>
      <c r="F780" s="251"/>
      <c r="G780" s="251"/>
      <c r="H780" s="252"/>
      <c r="I780" s="251"/>
      <c r="J780" s="251"/>
      <c r="K780" s="251"/>
      <c r="L780" s="251"/>
      <c r="M780" s="251"/>
    </row>
    <row r="781" spans="1:13" s="249" customFormat="1" x14ac:dyDescent="0.3">
      <c r="A781" s="255"/>
      <c r="B781" s="255"/>
      <c r="C781" s="254"/>
      <c r="D781" s="254"/>
      <c r="E781" s="253"/>
      <c r="F781" s="251"/>
      <c r="G781" s="251"/>
      <c r="H781" s="252"/>
      <c r="I781" s="251"/>
      <c r="J781" s="251"/>
      <c r="K781" s="251"/>
      <c r="L781" s="251"/>
      <c r="M781" s="251"/>
    </row>
    <row r="782" spans="1:13" s="249" customFormat="1" x14ac:dyDescent="0.3">
      <c r="A782" s="255"/>
      <c r="B782" s="255"/>
      <c r="C782" s="254"/>
      <c r="D782" s="254"/>
      <c r="E782" s="253"/>
      <c r="F782" s="251"/>
      <c r="G782" s="251"/>
      <c r="H782" s="252"/>
      <c r="I782" s="251"/>
      <c r="J782" s="251"/>
      <c r="K782" s="251"/>
      <c r="L782" s="251"/>
      <c r="M782" s="251"/>
    </row>
    <row r="783" spans="1:13" s="249" customFormat="1" x14ac:dyDescent="0.3">
      <c r="A783" s="255"/>
      <c r="B783" s="255"/>
      <c r="C783" s="254"/>
      <c r="D783" s="254"/>
      <c r="E783" s="253"/>
      <c r="F783" s="251"/>
      <c r="G783" s="251"/>
      <c r="H783" s="252"/>
      <c r="I783" s="251"/>
      <c r="J783" s="251"/>
      <c r="K783" s="251"/>
      <c r="L783" s="251"/>
      <c r="M783" s="251"/>
    </row>
    <row r="784" spans="1:13" s="249" customFormat="1" x14ac:dyDescent="0.3">
      <c r="A784" s="255"/>
      <c r="B784" s="255"/>
      <c r="C784" s="254"/>
      <c r="D784" s="254"/>
      <c r="E784" s="253"/>
      <c r="F784" s="251"/>
      <c r="G784" s="251"/>
      <c r="H784" s="252"/>
      <c r="I784" s="251"/>
      <c r="J784" s="251"/>
      <c r="K784" s="251"/>
      <c r="L784" s="251"/>
      <c r="M784" s="251"/>
    </row>
    <row r="785" spans="1:13" s="249" customFormat="1" x14ac:dyDescent="0.3">
      <c r="A785" s="255"/>
      <c r="B785" s="255"/>
      <c r="C785" s="254"/>
      <c r="D785" s="254"/>
      <c r="E785" s="253"/>
      <c r="F785" s="251"/>
      <c r="G785" s="251"/>
      <c r="H785" s="252"/>
      <c r="I785" s="251"/>
      <c r="J785" s="251"/>
      <c r="K785" s="251"/>
      <c r="L785" s="251"/>
      <c r="M785" s="251"/>
    </row>
    <row r="786" spans="1:13" s="249" customFormat="1" x14ac:dyDescent="0.3">
      <c r="A786" s="255"/>
      <c r="B786" s="255"/>
      <c r="C786" s="254"/>
      <c r="D786" s="254"/>
      <c r="E786" s="253"/>
      <c r="F786" s="251"/>
      <c r="G786" s="251"/>
      <c r="H786" s="252"/>
      <c r="I786" s="251"/>
      <c r="J786" s="251"/>
      <c r="K786" s="251"/>
      <c r="L786" s="251"/>
      <c r="M786" s="251"/>
    </row>
    <row r="787" spans="1:13" s="249" customFormat="1" x14ac:dyDescent="0.3">
      <c r="A787" s="255"/>
      <c r="B787" s="255"/>
      <c r="C787" s="254"/>
      <c r="D787" s="254"/>
      <c r="E787" s="253"/>
      <c r="F787" s="251"/>
      <c r="G787" s="251"/>
      <c r="H787" s="252"/>
      <c r="I787" s="251"/>
      <c r="J787" s="251"/>
      <c r="K787" s="251"/>
      <c r="L787" s="251"/>
      <c r="M787" s="251"/>
    </row>
    <row r="788" spans="1:13" s="249" customFormat="1" x14ac:dyDescent="0.3">
      <c r="A788" s="255"/>
      <c r="B788" s="255"/>
      <c r="C788" s="254"/>
      <c r="D788" s="254"/>
      <c r="E788" s="253"/>
      <c r="F788" s="251"/>
      <c r="G788" s="251"/>
      <c r="H788" s="252"/>
      <c r="I788" s="251"/>
      <c r="J788" s="251"/>
      <c r="K788" s="251"/>
      <c r="L788" s="251"/>
      <c r="M788" s="251"/>
    </row>
    <row r="789" spans="1:13" s="249" customFormat="1" x14ac:dyDescent="0.3">
      <c r="A789" s="255"/>
      <c r="B789" s="255"/>
      <c r="C789" s="254"/>
      <c r="D789" s="254"/>
      <c r="E789" s="253"/>
      <c r="F789" s="251"/>
      <c r="G789" s="251"/>
      <c r="H789" s="252"/>
      <c r="I789" s="251"/>
      <c r="J789" s="251"/>
      <c r="K789" s="251"/>
      <c r="L789" s="251"/>
      <c r="M789" s="251"/>
    </row>
    <row r="790" spans="1:13" s="249" customFormat="1" x14ac:dyDescent="0.3">
      <c r="A790" s="255"/>
      <c r="B790" s="255"/>
      <c r="C790" s="254"/>
      <c r="D790" s="254"/>
      <c r="E790" s="253"/>
      <c r="F790" s="251"/>
      <c r="G790" s="251"/>
      <c r="H790" s="252"/>
      <c r="I790" s="251"/>
      <c r="J790" s="251"/>
      <c r="K790" s="251"/>
      <c r="L790" s="251"/>
      <c r="M790" s="251"/>
    </row>
    <row r="791" spans="1:13" s="249" customFormat="1" x14ac:dyDescent="0.3">
      <c r="A791" s="255"/>
      <c r="B791" s="255"/>
      <c r="C791" s="254"/>
      <c r="D791" s="254"/>
      <c r="E791" s="253"/>
      <c r="F791" s="251"/>
      <c r="G791" s="251"/>
      <c r="H791" s="252"/>
      <c r="I791" s="251"/>
      <c r="J791" s="251"/>
      <c r="K791" s="251"/>
      <c r="L791" s="251"/>
      <c r="M791" s="251"/>
    </row>
    <row r="792" spans="1:13" s="249" customFormat="1" x14ac:dyDescent="0.3">
      <c r="A792" s="255"/>
      <c r="B792" s="255"/>
      <c r="C792" s="254"/>
      <c r="D792" s="254"/>
      <c r="E792" s="253"/>
      <c r="F792" s="251"/>
      <c r="G792" s="251"/>
      <c r="H792" s="252"/>
      <c r="I792" s="251"/>
      <c r="J792" s="251"/>
      <c r="K792" s="251"/>
      <c r="L792" s="251"/>
      <c r="M792" s="251"/>
    </row>
    <row r="793" spans="1:13" s="249" customFormat="1" x14ac:dyDescent="0.3">
      <c r="A793" s="255"/>
      <c r="B793" s="255"/>
      <c r="C793" s="254"/>
      <c r="D793" s="254"/>
      <c r="E793" s="253"/>
      <c r="F793" s="251"/>
      <c r="G793" s="251"/>
      <c r="H793" s="252"/>
      <c r="I793" s="251"/>
      <c r="J793" s="251"/>
      <c r="K793" s="251"/>
      <c r="L793" s="251"/>
      <c r="M793" s="251"/>
    </row>
    <row r="794" spans="1:13" s="249" customFormat="1" x14ac:dyDescent="0.3">
      <c r="A794" s="255"/>
      <c r="B794" s="255"/>
      <c r="C794" s="254"/>
      <c r="D794" s="254"/>
      <c r="E794" s="253"/>
      <c r="F794" s="251"/>
      <c r="G794" s="251"/>
      <c r="H794" s="252"/>
      <c r="I794" s="251"/>
      <c r="J794" s="251"/>
      <c r="K794" s="251"/>
      <c r="L794" s="251"/>
      <c r="M794" s="251"/>
    </row>
    <row r="795" spans="1:13" s="249" customFormat="1" x14ac:dyDescent="0.3">
      <c r="A795" s="255"/>
      <c r="B795" s="255"/>
      <c r="C795" s="254"/>
      <c r="D795" s="254"/>
      <c r="E795" s="253"/>
      <c r="F795" s="251"/>
      <c r="G795" s="251"/>
      <c r="H795" s="252"/>
      <c r="I795" s="251"/>
      <c r="J795" s="251"/>
      <c r="K795" s="251"/>
      <c r="L795" s="251"/>
      <c r="M795" s="251"/>
    </row>
    <row r="796" spans="1:13" s="249" customFormat="1" x14ac:dyDescent="0.3">
      <c r="A796" s="255"/>
      <c r="B796" s="255"/>
      <c r="C796" s="254"/>
      <c r="D796" s="254"/>
      <c r="E796" s="253"/>
      <c r="F796" s="251"/>
      <c r="G796" s="251"/>
      <c r="H796" s="252"/>
      <c r="I796" s="251"/>
      <c r="J796" s="251"/>
      <c r="K796" s="251"/>
      <c r="L796" s="251"/>
      <c r="M796" s="251"/>
    </row>
    <row r="797" spans="1:13" s="249" customFormat="1" x14ac:dyDescent="0.3">
      <c r="A797" s="255"/>
      <c r="B797" s="255"/>
      <c r="C797" s="254"/>
      <c r="D797" s="254"/>
      <c r="E797" s="253"/>
      <c r="F797" s="251"/>
      <c r="G797" s="251"/>
      <c r="H797" s="252"/>
      <c r="I797" s="251"/>
      <c r="J797" s="251"/>
      <c r="K797" s="251"/>
      <c r="L797" s="251"/>
      <c r="M797" s="251"/>
    </row>
    <row r="798" spans="1:13" s="249" customFormat="1" x14ac:dyDescent="0.3">
      <c r="A798" s="255"/>
      <c r="B798" s="255"/>
      <c r="C798" s="254"/>
      <c r="D798" s="254"/>
      <c r="E798" s="253"/>
      <c r="F798" s="251"/>
      <c r="G798" s="251"/>
      <c r="H798" s="252"/>
      <c r="I798" s="251"/>
      <c r="J798" s="251"/>
      <c r="K798" s="251"/>
      <c r="L798" s="251"/>
      <c r="M798" s="251"/>
    </row>
    <row r="799" spans="1:13" s="249" customFormat="1" x14ac:dyDescent="0.3">
      <c r="A799" s="255"/>
      <c r="B799" s="255"/>
      <c r="C799" s="254"/>
      <c r="D799" s="254"/>
      <c r="E799" s="253"/>
      <c r="F799" s="251"/>
      <c r="G799" s="251"/>
      <c r="H799" s="252"/>
      <c r="I799" s="251"/>
      <c r="J799" s="251"/>
      <c r="K799" s="251"/>
      <c r="L799" s="251"/>
      <c r="M799" s="251"/>
    </row>
    <row r="800" spans="1:13" s="249" customFormat="1" x14ac:dyDescent="0.3">
      <c r="A800" s="255"/>
      <c r="B800" s="255"/>
      <c r="C800" s="254"/>
      <c r="D800" s="254"/>
      <c r="E800" s="253"/>
      <c r="F800" s="251"/>
      <c r="G800" s="251"/>
      <c r="H800" s="252"/>
      <c r="I800" s="251"/>
      <c r="J800" s="251"/>
      <c r="K800" s="251"/>
      <c r="L800" s="251"/>
      <c r="M800" s="251"/>
    </row>
    <row r="801" spans="1:13" s="249" customFormat="1" x14ac:dyDescent="0.3">
      <c r="A801" s="255"/>
      <c r="B801" s="255"/>
      <c r="C801" s="254"/>
      <c r="D801" s="254"/>
      <c r="E801" s="253"/>
      <c r="F801" s="251"/>
      <c r="G801" s="251"/>
      <c r="H801" s="252"/>
      <c r="I801" s="251"/>
      <c r="J801" s="251"/>
      <c r="K801" s="251"/>
      <c r="L801" s="251"/>
      <c r="M801" s="251"/>
    </row>
    <row r="802" spans="1:13" s="249" customFormat="1" x14ac:dyDescent="0.3">
      <c r="A802" s="255"/>
      <c r="B802" s="255"/>
      <c r="C802" s="254"/>
      <c r="D802" s="254"/>
      <c r="E802" s="253"/>
      <c r="F802" s="251"/>
      <c r="G802" s="251"/>
      <c r="H802" s="252"/>
      <c r="I802" s="251"/>
      <c r="J802" s="251"/>
      <c r="K802" s="251"/>
      <c r="L802" s="251"/>
      <c r="M802" s="251"/>
    </row>
    <row r="803" spans="1:13" s="249" customFormat="1" x14ac:dyDescent="0.3">
      <c r="A803" s="255"/>
      <c r="B803" s="255"/>
      <c r="C803" s="254"/>
      <c r="D803" s="254"/>
      <c r="E803" s="253"/>
      <c r="F803" s="251"/>
      <c r="G803" s="251"/>
      <c r="H803" s="252"/>
      <c r="I803" s="251"/>
      <c r="J803" s="251"/>
      <c r="K803" s="251"/>
      <c r="L803" s="251"/>
      <c r="M803" s="251"/>
    </row>
    <row r="804" spans="1:13" s="249" customFormat="1" x14ac:dyDescent="0.3">
      <c r="A804" s="255"/>
      <c r="B804" s="255"/>
      <c r="C804" s="254"/>
      <c r="D804" s="254"/>
      <c r="E804" s="253"/>
      <c r="F804" s="251"/>
      <c r="G804" s="251"/>
      <c r="H804" s="252"/>
      <c r="I804" s="251"/>
      <c r="J804" s="251"/>
      <c r="K804" s="251"/>
      <c r="L804" s="251"/>
      <c r="M804" s="251"/>
    </row>
    <row r="805" spans="1:13" s="249" customFormat="1" x14ac:dyDescent="0.3">
      <c r="A805" s="255"/>
      <c r="B805" s="255"/>
      <c r="C805" s="254"/>
      <c r="D805" s="254"/>
      <c r="E805" s="253"/>
      <c r="F805" s="251"/>
      <c r="G805" s="251"/>
      <c r="H805" s="252"/>
      <c r="I805" s="251"/>
      <c r="J805" s="251"/>
      <c r="K805" s="251"/>
      <c r="L805" s="251"/>
      <c r="M805" s="251"/>
    </row>
    <row r="806" spans="1:13" s="249" customFormat="1" x14ac:dyDescent="0.3">
      <c r="A806" s="255"/>
      <c r="B806" s="255"/>
      <c r="C806" s="254"/>
      <c r="D806" s="254"/>
      <c r="E806" s="253"/>
      <c r="F806" s="251"/>
      <c r="G806" s="251"/>
      <c r="H806" s="252"/>
      <c r="I806" s="251"/>
      <c r="J806" s="251"/>
      <c r="K806" s="251"/>
      <c r="L806" s="251"/>
      <c r="M806" s="251"/>
    </row>
    <row r="807" spans="1:13" s="249" customFormat="1" x14ac:dyDescent="0.3">
      <c r="A807" s="255"/>
      <c r="B807" s="255"/>
      <c r="C807" s="254"/>
      <c r="D807" s="254"/>
      <c r="E807" s="253"/>
      <c r="F807" s="251"/>
      <c r="G807" s="251"/>
      <c r="H807" s="252"/>
      <c r="I807" s="251"/>
      <c r="J807" s="251"/>
      <c r="K807" s="251"/>
      <c r="L807" s="251"/>
      <c r="M807" s="251"/>
    </row>
    <row r="808" spans="1:13" s="249" customFormat="1" x14ac:dyDescent="0.3">
      <c r="A808" s="255"/>
      <c r="B808" s="255"/>
      <c r="C808" s="254"/>
      <c r="D808" s="254"/>
      <c r="E808" s="253"/>
      <c r="F808" s="251"/>
      <c r="G808" s="251"/>
      <c r="H808" s="252"/>
      <c r="I808" s="251"/>
      <c r="J808" s="251"/>
      <c r="K808" s="251"/>
      <c r="L808" s="251"/>
      <c r="M808" s="251"/>
    </row>
    <row r="809" spans="1:13" s="249" customFormat="1" x14ac:dyDescent="0.3">
      <c r="A809" s="255"/>
      <c r="B809" s="255"/>
      <c r="C809" s="254"/>
      <c r="D809" s="254"/>
      <c r="E809" s="253"/>
      <c r="F809" s="251"/>
      <c r="G809" s="251"/>
      <c r="H809" s="252"/>
      <c r="I809" s="251"/>
      <c r="J809" s="251"/>
      <c r="K809" s="251"/>
      <c r="L809" s="251"/>
      <c r="M809" s="251"/>
    </row>
    <row r="810" spans="1:13" s="249" customFormat="1" x14ac:dyDescent="0.3">
      <c r="A810" s="255"/>
      <c r="B810" s="255"/>
      <c r="C810" s="254"/>
      <c r="D810" s="254"/>
      <c r="E810" s="253"/>
      <c r="F810" s="251"/>
      <c r="G810" s="251"/>
      <c r="H810" s="252"/>
      <c r="I810" s="251"/>
      <c r="J810" s="251"/>
      <c r="K810" s="251"/>
      <c r="L810" s="251"/>
      <c r="M810" s="251"/>
    </row>
    <row r="811" spans="1:13" s="249" customFormat="1" x14ac:dyDescent="0.3">
      <c r="A811" s="255"/>
      <c r="B811" s="255"/>
      <c r="C811" s="254"/>
      <c r="D811" s="254"/>
      <c r="E811" s="253"/>
      <c r="F811" s="251"/>
      <c r="G811" s="251"/>
      <c r="H811" s="252"/>
      <c r="I811" s="251"/>
      <c r="J811" s="251"/>
      <c r="K811" s="251"/>
      <c r="L811" s="251"/>
      <c r="M811" s="251"/>
    </row>
    <row r="812" spans="1:13" s="249" customFormat="1" x14ac:dyDescent="0.3">
      <c r="A812" s="255"/>
      <c r="B812" s="255"/>
      <c r="C812" s="254"/>
      <c r="D812" s="254"/>
      <c r="E812" s="253"/>
      <c r="F812" s="251"/>
      <c r="G812" s="251"/>
      <c r="H812" s="252"/>
      <c r="I812" s="251"/>
      <c r="J812" s="251"/>
      <c r="K812" s="251"/>
      <c r="L812" s="251"/>
      <c r="M812" s="251"/>
    </row>
    <row r="813" spans="1:13" s="249" customFormat="1" x14ac:dyDescent="0.3">
      <c r="A813" s="255"/>
      <c r="B813" s="255"/>
      <c r="C813" s="254"/>
      <c r="D813" s="254"/>
      <c r="E813" s="253"/>
      <c r="F813" s="251"/>
      <c r="G813" s="251"/>
      <c r="H813" s="252"/>
      <c r="I813" s="251"/>
      <c r="J813" s="251"/>
      <c r="K813" s="251"/>
      <c r="L813" s="251"/>
      <c r="M813" s="251"/>
    </row>
    <row r="814" spans="1:13" s="249" customFormat="1" x14ac:dyDescent="0.3">
      <c r="A814" s="255"/>
      <c r="B814" s="255"/>
      <c r="C814" s="254"/>
      <c r="D814" s="254"/>
      <c r="E814" s="253"/>
      <c r="F814" s="251"/>
      <c r="G814" s="251"/>
      <c r="H814" s="252"/>
      <c r="I814" s="251"/>
      <c r="J814" s="251"/>
      <c r="K814" s="251"/>
      <c r="L814" s="251"/>
      <c r="M814" s="251"/>
    </row>
    <row r="815" spans="1:13" s="249" customFormat="1" x14ac:dyDescent="0.3">
      <c r="A815" s="255"/>
      <c r="B815" s="255"/>
      <c r="C815" s="254"/>
      <c r="D815" s="254"/>
      <c r="E815" s="253"/>
      <c r="F815" s="251"/>
      <c r="G815" s="251"/>
      <c r="H815" s="252"/>
      <c r="I815" s="251"/>
      <c r="J815" s="251"/>
      <c r="K815" s="251"/>
      <c r="L815" s="251"/>
      <c r="M815" s="251"/>
    </row>
    <row r="816" spans="1:13" s="249" customFormat="1" x14ac:dyDescent="0.3">
      <c r="A816" s="255"/>
      <c r="B816" s="255"/>
      <c r="C816" s="254"/>
      <c r="D816" s="254"/>
      <c r="E816" s="253"/>
      <c r="F816" s="251"/>
      <c r="G816" s="251"/>
      <c r="H816" s="252"/>
      <c r="I816" s="251"/>
      <c r="J816" s="251"/>
      <c r="K816" s="251"/>
      <c r="L816" s="251"/>
      <c r="M816" s="251"/>
    </row>
    <row r="817" spans="1:13" s="249" customFormat="1" x14ac:dyDescent="0.3">
      <c r="A817" s="255"/>
      <c r="B817" s="255"/>
      <c r="C817" s="254"/>
      <c r="D817" s="254"/>
      <c r="E817" s="253"/>
      <c r="F817" s="251"/>
      <c r="G817" s="251"/>
      <c r="H817" s="252"/>
      <c r="I817" s="251"/>
      <c r="J817" s="251"/>
      <c r="K817" s="251"/>
      <c r="L817" s="251"/>
      <c r="M817" s="251"/>
    </row>
    <row r="818" spans="1:13" s="249" customFormat="1" x14ac:dyDescent="0.3">
      <c r="A818" s="255"/>
      <c r="B818" s="255"/>
      <c r="C818" s="254"/>
      <c r="D818" s="254"/>
      <c r="E818" s="253"/>
      <c r="F818" s="251"/>
      <c r="G818" s="251"/>
      <c r="H818" s="252"/>
      <c r="I818" s="251"/>
      <c r="J818" s="251"/>
      <c r="K818" s="251"/>
      <c r="L818" s="251"/>
      <c r="M818" s="251"/>
    </row>
    <row r="819" spans="1:13" s="249" customFormat="1" x14ac:dyDescent="0.3">
      <c r="A819" s="255"/>
      <c r="B819" s="255"/>
      <c r="C819" s="254"/>
      <c r="D819" s="254"/>
      <c r="E819" s="253"/>
      <c r="F819" s="251"/>
      <c r="G819" s="251"/>
      <c r="H819" s="252"/>
      <c r="I819" s="251"/>
      <c r="J819" s="251"/>
      <c r="K819" s="251"/>
      <c r="L819" s="251"/>
      <c r="M819" s="251"/>
    </row>
    <row r="820" spans="1:13" s="249" customFormat="1" x14ac:dyDescent="0.3">
      <c r="A820" s="255"/>
      <c r="B820" s="255"/>
      <c r="C820" s="254"/>
      <c r="D820" s="254"/>
      <c r="E820" s="253"/>
      <c r="F820" s="251"/>
      <c r="G820" s="251"/>
      <c r="H820" s="252"/>
      <c r="I820" s="251"/>
      <c r="J820" s="251"/>
      <c r="K820" s="251"/>
      <c r="L820" s="251"/>
      <c r="M820" s="251"/>
    </row>
    <row r="821" spans="1:13" s="249" customFormat="1" x14ac:dyDescent="0.3">
      <c r="A821" s="255"/>
      <c r="B821" s="255"/>
      <c r="C821" s="254"/>
      <c r="D821" s="254"/>
      <c r="E821" s="253"/>
      <c r="F821" s="251"/>
      <c r="G821" s="251"/>
      <c r="H821" s="252"/>
      <c r="I821" s="251"/>
      <c r="J821" s="251"/>
      <c r="K821" s="251"/>
      <c r="L821" s="251"/>
      <c r="M821" s="251"/>
    </row>
    <row r="822" spans="1:13" s="249" customFormat="1" x14ac:dyDescent="0.3">
      <c r="A822" s="255"/>
      <c r="B822" s="255"/>
      <c r="C822" s="254"/>
      <c r="D822" s="254"/>
      <c r="E822" s="253"/>
      <c r="F822" s="251"/>
      <c r="G822" s="251"/>
      <c r="H822" s="252"/>
      <c r="I822" s="251"/>
      <c r="J822" s="251"/>
      <c r="K822" s="251"/>
      <c r="L822" s="251"/>
      <c r="M822" s="251"/>
    </row>
    <row r="823" spans="1:13" s="249" customFormat="1" x14ac:dyDescent="0.3">
      <c r="A823" s="255"/>
      <c r="B823" s="255"/>
      <c r="C823" s="254"/>
      <c r="D823" s="254"/>
      <c r="E823" s="253"/>
      <c r="F823" s="251"/>
      <c r="G823" s="251"/>
      <c r="H823" s="252"/>
      <c r="I823" s="251"/>
      <c r="J823" s="251"/>
      <c r="K823" s="251"/>
      <c r="L823" s="251"/>
      <c r="M823" s="251"/>
    </row>
    <row r="824" spans="1:13" s="249" customFormat="1" x14ac:dyDescent="0.3">
      <c r="A824" s="255"/>
      <c r="B824" s="255"/>
      <c r="C824" s="254"/>
      <c r="D824" s="254"/>
      <c r="E824" s="253"/>
      <c r="F824" s="251"/>
      <c r="G824" s="251"/>
      <c r="H824" s="252"/>
      <c r="I824" s="251"/>
      <c r="J824" s="251"/>
      <c r="K824" s="251"/>
      <c r="L824" s="251"/>
      <c r="M824" s="251"/>
    </row>
    <row r="825" spans="1:13" s="249" customFormat="1" x14ac:dyDescent="0.3">
      <c r="A825" s="255"/>
      <c r="B825" s="255"/>
      <c r="C825" s="254"/>
      <c r="D825" s="254"/>
      <c r="E825" s="253"/>
      <c r="F825" s="251"/>
      <c r="G825" s="251"/>
      <c r="H825" s="252"/>
      <c r="I825" s="251"/>
      <c r="J825" s="251"/>
      <c r="K825" s="251"/>
      <c r="L825" s="251"/>
      <c r="M825" s="251"/>
    </row>
    <row r="826" spans="1:13" s="249" customFormat="1" x14ac:dyDescent="0.3">
      <c r="A826" s="255"/>
      <c r="B826" s="255"/>
      <c r="C826" s="254"/>
      <c r="D826" s="254"/>
      <c r="E826" s="253"/>
      <c r="F826" s="251"/>
      <c r="G826" s="251"/>
      <c r="H826" s="252"/>
      <c r="I826" s="251"/>
      <c r="J826" s="251"/>
      <c r="K826" s="251"/>
      <c r="L826" s="251"/>
      <c r="M826" s="251"/>
    </row>
    <row r="827" spans="1:13" s="249" customFormat="1" x14ac:dyDescent="0.3">
      <c r="A827" s="255"/>
      <c r="B827" s="255"/>
      <c r="C827" s="254"/>
      <c r="D827" s="254"/>
      <c r="E827" s="253"/>
      <c r="F827" s="251"/>
      <c r="G827" s="251"/>
      <c r="H827" s="252"/>
      <c r="I827" s="251"/>
      <c r="J827" s="251"/>
      <c r="K827" s="251"/>
      <c r="L827" s="251"/>
      <c r="M827" s="251"/>
    </row>
    <row r="828" spans="1:13" s="249" customFormat="1" x14ac:dyDescent="0.3">
      <c r="A828" s="255"/>
      <c r="B828" s="255"/>
      <c r="C828" s="254"/>
      <c r="D828" s="254"/>
      <c r="E828" s="253"/>
      <c r="F828" s="251"/>
      <c r="G828" s="251"/>
      <c r="H828" s="252"/>
      <c r="I828" s="251"/>
      <c r="J828" s="251"/>
      <c r="K828" s="251"/>
      <c r="L828" s="251"/>
      <c r="M828" s="251"/>
    </row>
    <row r="829" spans="1:13" s="249" customFormat="1" x14ac:dyDescent="0.3">
      <c r="A829" s="255"/>
      <c r="B829" s="255"/>
      <c r="C829" s="254"/>
      <c r="D829" s="254"/>
      <c r="E829" s="253"/>
      <c r="F829" s="251"/>
      <c r="G829" s="251"/>
      <c r="H829" s="252"/>
      <c r="I829" s="251"/>
      <c r="J829" s="251"/>
      <c r="K829" s="251"/>
      <c r="L829" s="251"/>
      <c r="M829" s="251"/>
    </row>
    <row r="830" spans="1:13" s="249" customFormat="1" x14ac:dyDescent="0.3">
      <c r="A830" s="255"/>
      <c r="B830" s="255"/>
      <c r="C830" s="254"/>
      <c r="D830" s="254"/>
      <c r="E830" s="253"/>
      <c r="F830" s="251"/>
      <c r="G830" s="251"/>
      <c r="H830" s="252"/>
      <c r="I830" s="251"/>
      <c r="J830" s="251"/>
      <c r="K830" s="251"/>
      <c r="L830" s="251"/>
      <c r="M830" s="251"/>
    </row>
    <row r="831" spans="1:13" s="249" customFormat="1" x14ac:dyDescent="0.3">
      <c r="A831" s="255"/>
      <c r="B831" s="255"/>
      <c r="C831" s="254"/>
      <c r="D831" s="254"/>
      <c r="E831" s="253"/>
      <c r="F831" s="251"/>
      <c r="G831" s="251"/>
      <c r="H831" s="252"/>
      <c r="I831" s="251"/>
      <c r="J831" s="251"/>
      <c r="K831" s="251"/>
      <c r="L831" s="251"/>
      <c r="M831" s="251"/>
    </row>
    <row r="832" spans="1:13" s="249" customFormat="1" x14ac:dyDescent="0.3">
      <c r="A832" s="255"/>
      <c r="B832" s="255"/>
      <c r="C832" s="254"/>
      <c r="D832" s="254"/>
      <c r="E832" s="253"/>
      <c r="F832" s="251"/>
      <c r="G832" s="251"/>
      <c r="H832" s="252"/>
      <c r="I832" s="251"/>
      <c r="J832" s="251"/>
      <c r="K832" s="251"/>
      <c r="L832" s="251"/>
      <c r="M832" s="251"/>
    </row>
    <row r="833" spans="1:13" s="249" customFormat="1" x14ac:dyDescent="0.3">
      <c r="A833" s="255"/>
      <c r="B833" s="255"/>
      <c r="C833" s="254"/>
      <c r="D833" s="254"/>
      <c r="E833" s="253"/>
      <c r="F833" s="251"/>
      <c r="G833" s="251"/>
      <c r="H833" s="252"/>
      <c r="I833" s="251"/>
      <c r="J833" s="251"/>
      <c r="K833" s="251"/>
      <c r="L833" s="251"/>
      <c r="M833" s="251"/>
    </row>
    <row r="834" spans="1:13" s="249" customFormat="1" x14ac:dyDescent="0.3">
      <c r="A834" s="255"/>
      <c r="B834" s="255"/>
      <c r="C834" s="254"/>
      <c r="D834" s="254"/>
      <c r="E834" s="253"/>
      <c r="F834" s="251"/>
      <c r="G834" s="251"/>
      <c r="H834" s="252"/>
      <c r="I834" s="251"/>
      <c r="J834" s="251"/>
      <c r="K834" s="251"/>
      <c r="L834" s="251"/>
      <c r="M834" s="251"/>
    </row>
    <row r="835" spans="1:13" s="249" customFormat="1" x14ac:dyDescent="0.3">
      <c r="A835" s="255"/>
      <c r="B835" s="255"/>
      <c r="C835" s="254"/>
      <c r="D835" s="254"/>
      <c r="E835" s="253"/>
      <c r="F835" s="251"/>
      <c r="G835" s="251"/>
      <c r="H835" s="252"/>
      <c r="I835" s="251"/>
      <c r="J835" s="251"/>
      <c r="K835" s="251"/>
      <c r="L835" s="251"/>
      <c r="M835" s="251"/>
    </row>
    <row r="836" spans="1:13" s="249" customFormat="1" x14ac:dyDescent="0.3">
      <c r="A836" s="255"/>
      <c r="B836" s="255"/>
      <c r="C836" s="254"/>
      <c r="D836" s="254"/>
      <c r="E836" s="253"/>
      <c r="F836" s="251"/>
      <c r="G836" s="251"/>
      <c r="H836" s="252"/>
      <c r="I836" s="251"/>
      <c r="J836" s="251"/>
      <c r="K836" s="251"/>
      <c r="L836" s="251"/>
      <c r="M836" s="251"/>
    </row>
    <row r="837" spans="1:13" s="249" customFormat="1" x14ac:dyDescent="0.3">
      <c r="A837" s="255"/>
      <c r="B837" s="255"/>
      <c r="C837" s="254"/>
      <c r="D837" s="254"/>
      <c r="E837" s="253"/>
      <c r="F837" s="251"/>
      <c r="G837" s="251"/>
      <c r="H837" s="252"/>
      <c r="I837" s="251"/>
      <c r="J837" s="251"/>
      <c r="K837" s="251"/>
      <c r="L837" s="251"/>
      <c r="M837" s="251"/>
    </row>
    <row r="838" spans="1:13" s="249" customFormat="1" x14ac:dyDescent="0.3">
      <c r="A838" s="255"/>
      <c r="B838" s="255"/>
      <c r="C838" s="254"/>
      <c r="D838" s="254"/>
      <c r="E838" s="253"/>
      <c r="F838" s="251"/>
      <c r="G838" s="251"/>
      <c r="H838" s="252"/>
      <c r="I838" s="251"/>
      <c r="J838" s="251"/>
      <c r="K838" s="251"/>
      <c r="L838" s="251"/>
      <c r="M838" s="251"/>
    </row>
    <row r="839" spans="1:13" s="249" customFormat="1" x14ac:dyDescent="0.3">
      <c r="A839" s="255"/>
      <c r="B839" s="255"/>
      <c r="C839" s="254"/>
      <c r="D839" s="254"/>
      <c r="E839" s="253"/>
      <c r="F839" s="251"/>
      <c r="G839" s="251"/>
      <c r="H839" s="252"/>
      <c r="I839" s="251"/>
      <c r="J839" s="251"/>
      <c r="K839" s="251"/>
      <c r="L839" s="251"/>
      <c r="M839" s="251"/>
    </row>
    <row r="840" spans="1:13" s="249" customFormat="1" x14ac:dyDescent="0.3">
      <c r="A840" s="255"/>
      <c r="B840" s="255"/>
      <c r="C840" s="254"/>
      <c r="D840" s="254"/>
      <c r="E840" s="253"/>
      <c r="F840" s="251"/>
      <c r="G840" s="251"/>
      <c r="H840" s="252"/>
      <c r="I840" s="251"/>
      <c r="J840" s="251"/>
      <c r="K840" s="251"/>
      <c r="L840" s="251"/>
      <c r="M840" s="251"/>
    </row>
    <row r="841" spans="1:13" s="249" customFormat="1" x14ac:dyDescent="0.3">
      <c r="A841" s="255"/>
      <c r="B841" s="255"/>
      <c r="C841" s="254"/>
      <c r="D841" s="254"/>
      <c r="E841" s="253"/>
      <c r="F841" s="251"/>
      <c r="G841" s="251"/>
      <c r="H841" s="252"/>
      <c r="I841" s="251"/>
      <c r="J841" s="251"/>
      <c r="K841" s="251"/>
      <c r="L841" s="251"/>
      <c r="M841" s="251"/>
    </row>
    <row r="842" spans="1:13" s="249" customFormat="1" x14ac:dyDescent="0.3">
      <c r="A842" s="255"/>
      <c r="B842" s="255"/>
      <c r="C842" s="254"/>
      <c r="D842" s="254"/>
      <c r="E842" s="253"/>
      <c r="F842" s="251"/>
      <c r="G842" s="251"/>
      <c r="H842" s="252"/>
      <c r="I842" s="251"/>
      <c r="J842" s="251"/>
      <c r="K842" s="251"/>
      <c r="L842" s="251"/>
      <c r="M842" s="251"/>
    </row>
    <row r="843" spans="1:13" s="249" customFormat="1" x14ac:dyDescent="0.3">
      <c r="A843" s="255"/>
      <c r="B843" s="255"/>
      <c r="C843" s="254"/>
      <c r="D843" s="254"/>
      <c r="E843" s="253"/>
      <c r="F843" s="251"/>
      <c r="G843" s="251"/>
      <c r="H843" s="252"/>
      <c r="I843" s="251"/>
      <c r="J843" s="251"/>
      <c r="K843" s="251"/>
      <c r="L843" s="251"/>
      <c r="M843" s="251"/>
    </row>
    <row r="844" spans="1:13" s="249" customFormat="1" x14ac:dyDescent="0.3">
      <c r="A844" s="255"/>
      <c r="B844" s="255"/>
      <c r="C844" s="254"/>
      <c r="D844" s="254"/>
      <c r="E844" s="253"/>
      <c r="F844" s="251"/>
      <c r="G844" s="251"/>
      <c r="H844" s="252"/>
      <c r="I844" s="251"/>
      <c r="J844" s="251"/>
      <c r="K844" s="251"/>
      <c r="L844" s="251"/>
      <c r="M844" s="251"/>
    </row>
    <row r="845" spans="1:13" s="249" customFormat="1" x14ac:dyDescent="0.3">
      <c r="A845" s="255"/>
      <c r="B845" s="255"/>
      <c r="C845" s="254"/>
      <c r="D845" s="254"/>
      <c r="E845" s="253"/>
      <c r="F845" s="251"/>
      <c r="G845" s="251"/>
      <c r="H845" s="252"/>
      <c r="I845" s="251"/>
      <c r="J845" s="251"/>
      <c r="K845" s="251"/>
      <c r="L845" s="251"/>
      <c r="M845" s="251"/>
    </row>
    <row r="846" spans="1:13" s="249" customFormat="1" x14ac:dyDescent="0.3">
      <c r="A846" s="255"/>
      <c r="B846" s="255"/>
      <c r="C846" s="254"/>
      <c r="D846" s="254"/>
      <c r="E846" s="253"/>
      <c r="F846" s="251"/>
      <c r="G846" s="251"/>
      <c r="H846" s="252"/>
      <c r="I846" s="251"/>
      <c r="J846" s="251"/>
      <c r="K846" s="251"/>
      <c r="L846" s="251"/>
      <c r="M846" s="251"/>
    </row>
    <row r="847" spans="1:13" s="249" customFormat="1" x14ac:dyDescent="0.3">
      <c r="A847" s="255"/>
      <c r="B847" s="255"/>
      <c r="C847" s="254"/>
      <c r="D847" s="254"/>
      <c r="E847" s="253"/>
      <c r="F847" s="251"/>
      <c r="G847" s="251"/>
      <c r="H847" s="252"/>
      <c r="I847" s="251"/>
      <c r="J847" s="251"/>
      <c r="K847" s="251"/>
      <c r="L847" s="251"/>
      <c r="M847" s="251"/>
    </row>
    <row r="848" spans="1:13" s="249" customFormat="1" x14ac:dyDescent="0.3">
      <c r="A848" s="255"/>
      <c r="B848" s="255"/>
      <c r="C848" s="254"/>
      <c r="D848" s="254"/>
      <c r="E848" s="253"/>
      <c r="F848" s="251"/>
      <c r="G848" s="251"/>
      <c r="H848" s="252"/>
      <c r="I848" s="251"/>
      <c r="J848" s="251"/>
      <c r="K848" s="251"/>
      <c r="L848" s="251"/>
      <c r="M848" s="251"/>
    </row>
    <row r="849" spans="1:13" s="249" customFormat="1" x14ac:dyDescent="0.3">
      <c r="A849" s="255"/>
      <c r="B849" s="255"/>
      <c r="C849" s="254"/>
      <c r="D849" s="254"/>
      <c r="E849" s="253"/>
      <c r="F849" s="251"/>
      <c r="G849" s="251"/>
      <c r="H849" s="252"/>
      <c r="I849" s="251"/>
      <c r="J849" s="251"/>
      <c r="K849" s="251"/>
      <c r="L849" s="251"/>
      <c r="M849" s="251"/>
    </row>
    <row r="850" spans="1:13" s="249" customFormat="1" x14ac:dyDescent="0.3">
      <c r="A850" s="255"/>
      <c r="B850" s="255"/>
      <c r="C850" s="254"/>
      <c r="D850" s="254"/>
      <c r="E850" s="253"/>
      <c r="F850" s="251"/>
      <c r="G850" s="251"/>
      <c r="H850" s="252"/>
      <c r="I850" s="251"/>
      <c r="J850" s="251"/>
      <c r="K850" s="251"/>
      <c r="L850" s="251"/>
      <c r="M850" s="251"/>
    </row>
    <row r="851" spans="1:13" s="249" customFormat="1" x14ac:dyDescent="0.3">
      <c r="A851" s="255"/>
      <c r="B851" s="255"/>
      <c r="C851" s="254"/>
      <c r="D851" s="254"/>
      <c r="E851" s="253"/>
      <c r="F851" s="251"/>
      <c r="G851" s="251"/>
      <c r="H851" s="252"/>
      <c r="I851" s="251"/>
      <c r="J851" s="251"/>
      <c r="K851" s="251"/>
      <c r="L851" s="251"/>
      <c r="M851" s="251"/>
    </row>
    <row r="852" spans="1:13" s="249" customFormat="1" x14ac:dyDescent="0.3">
      <c r="A852" s="255"/>
      <c r="B852" s="255"/>
      <c r="C852" s="254"/>
      <c r="D852" s="254"/>
      <c r="E852" s="253"/>
      <c r="F852" s="251"/>
      <c r="G852" s="251"/>
      <c r="H852" s="252"/>
      <c r="I852" s="251"/>
      <c r="J852" s="251"/>
      <c r="K852" s="251"/>
      <c r="L852" s="251"/>
      <c r="M852" s="251"/>
    </row>
    <row r="853" spans="1:13" s="249" customFormat="1" x14ac:dyDescent="0.3">
      <c r="A853" s="255"/>
      <c r="B853" s="255"/>
      <c r="C853" s="254"/>
      <c r="D853" s="254"/>
      <c r="E853" s="253"/>
      <c r="F853" s="251"/>
      <c r="G853" s="251"/>
      <c r="H853" s="252"/>
      <c r="I853" s="251"/>
      <c r="J853" s="251"/>
      <c r="K853" s="251"/>
      <c r="L853" s="251"/>
      <c r="M853" s="251"/>
    </row>
    <row r="854" spans="1:13" s="249" customFormat="1" x14ac:dyDescent="0.3">
      <c r="A854" s="255"/>
      <c r="B854" s="255"/>
      <c r="C854" s="254"/>
      <c r="D854" s="254"/>
      <c r="E854" s="253"/>
      <c r="F854" s="251"/>
      <c r="G854" s="251"/>
      <c r="H854" s="252"/>
      <c r="I854" s="251"/>
      <c r="J854" s="251"/>
      <c r="K854" s="251"/>
      <c r="L854" s="251"/>
      <c r="M854" s="251"/>
    </row>
    <row r="855" spans="1:13" s="249" customFormat="1" x14ac:dyDescent="0.3">
      <c r="A855" s="255"/>
      <c r="B855" s="255"/>
      <c r="C855" s="254"/>
      <c r="D855" s="254"/>
      <c r="E855" s="253"/>
      <c r="F855" s="251"/>
      <c r="G855" s="251"/>
      <c r="H855" s="252"/>
      <c r="I855" s="251"/>
      <c r="J855" s="251"/>
      <c r="K855" s="251"/>
      <c r="L855" s="251"/>
      <c r="M855" s="251"/>
    </row>
    <row r="856" spans="1:13" s="249" customFormat="1" x14ac:dyDescent="0.3">
      <c r="A856" s="255"/>
      <c r="B856" s="255"/>
      <c r="C856" s="254"/>
      <c r="D856" s="254"/>
      <c r="E856" s="253"/>
      <c r="F856" s="251"/>
      <c r="G856" s="251"/>
      <c r="H856" s="252"/>
      <c r="I856" s="251"/>
      <c r="J856" s="251"/>
      <c r="K856" s="251"/>
      <c r="L856" s="251"/>
      <c r="M856" s="251"/>
    </row>
    <row r="857" spans="1:13" s="249" customFormat="1" x14ac:dyDescent="0.3">
      <c r="A857" s="255"/>
      <c r="B857" s="255"/>
      <c r="C857" s="254"/>
      <c r="D857" s="254"/>
      <c r="E857" s="253"/>
      <c r="F857" s="251"/>
      <c r="G857" s="251"/>
      <c r="H857" s="252"/>
      <c r="I857" s="251"/>
      <c r="J857" s="251"/>
      <c r="K857" s="251"/>
      <c r="L857" s="251"/>
      <c r="M857" s="251"/>
    </row>
    <row r="858" spans="1:13" s="249" customFormat="1" x14ac:dyDescent="0.3">
      <c r="A858" s="255"/>
      <c r="B858" s="255"/>
      <c r="C858" s="254"/>
      <c r="D858" s="254"/>
      <c r="E858" s="253"/>
      <c r="F858" s="251"/>
      <c r="G858" s="251"/>
      <c r="H858" s="252"/>
      <c r="I858" s="251"/>
      <c r="J858" s="251"/>
      <c r="K858" s="251"/>
      <c r="L858" s="251"/>
      <c r="M858" s="251"/>
    </row>
    <row r="859" spans="1:13" s="249" customFormat="1" x14ac:dyDescent="0.3">
      <c r="A859" s="255"/>
      <c r="B859" s="255"/>
      <c r="C859" s="254"/>
      <c r="D859" s="254"/>
      <c r="E859" s="253"/>
      <c r="F859" s="251"/>
      <c r="G859" s="251"/>
      <c r="H859" s="252"/>
      <c r="I859" s="251"/>
      <c r="J859" s="251"/>
      <c r="K859" s="251"/>
      <c r="L859" s="251"/>
      <c r="M859" s="251"/>
    </row>
    <row r="860" spans="1:13" s="249" customFormat="1" x14ac:dyDescent="0.3">
      <c r="A860" s="255"/>
      <c r="B860" s="255"/>
      <c r="C860" s="254"/>
      <c r="D860" s="254"/>
      <c r="E860" s="253"/>
      <c r="F860" s="251"/>
      <c r="G860" s="251"/>
      <c r="H860" s="252"/>
      <c r="I860" s="251"/>
      <c r="J860" s="251"/>
      <c r="K860" s="251"/>
      <c r="L860" s="251"/>
      <c r="M860" s="251"/>
    </row>
    <row r="861" spans="1:13" s="249" customFormat="1" x14ac:dyDescent="0.3">
      <c r="A861" s="255"/>
      <c r="B861" s="255"/>
      <c r="C861" s="254"/>
      <c r="D861" s="254"/>
      <c r="E861" s="253"/>
      <c r="F861" s="251"/>
      <c r="G861" s="251"/>
      <c r="H861" s="252"/>
      <c r="I861" s="251"/>
      <c r="J861" s="251"/>
      <c r="K861" s="251"/>
      <c r="L861" s="251"/>
      <c r="M861" s="251"/>
    </row>
    <row r="862" spans="1:13" s="249" customFormat="1" x14ac:dyDescent="0.3">
      <c r="A862" s="255"/>
      <c r="B862" s="255"/>
      <c r="C862" s="254"/>
      <c r="D862" s="254"/>
      <c r="E862" s="253"/>
      <c r="F862" s="251"/>
      <c r="G862" s="251"/>
      <c r="H862" s="252"/>
      <c r="I862" s="251"/>
      <c r="J862" s="251"/>
      <c r="K862" s="251"/>
      <c r="L862" s="251"/>
      <c r="M862" s="251"/>
    </row>
    <row r="863" spans="1:13" s="249" customFormat="1" x14ac:dyDescent="0.3">
      <c r="A863" s="255"/>
      <c r="B863" s="255"/>
      <c r="C863" s="254"/>
      <c r="D863" s="254"/>
      <c r="E863" s="253"/>
      <c r="F863" s="251"/>
      <c r="G863" s="251"/>
      <c r="H863" s="252"/>
      <c r="I863" s="251"/>
      <c r="J863" s="251"/>
      <c r="K863" s="251"/>
      <c r="L863" s="251"/>
      <c r="M863" s="251"/>
    </row>
    <row r="864" spans="1:13" s="249" customFormat="1" x14ac:dyDescent="0.3">
      <c r="A864" s="255"/>
      <c r="B864" s="255"/>
      <c r="C864" s="254"/>
      <c r="D864" s="254"/>
      <c r="E864" s="253"/>
      <c r="F864" s="251"/>
      <c r="G864" s="251"/>
      <c r="H864" s="252"/>
      <c r="I864" s="251"/>
      <c r="J864" s="251"/>
      <c r="K864" s="251"/>
      <c r="L864" s="251"/>
      <c r="M864" s="251"/>
    </row>
    <row r="865" spans="1:13" s="249" customFormat="1" x14ac:dyDescent="0.3">
      <c r="A865" s="255"/>
      <c r="B865" s="255"/>
      <c r="C865" s="254"/>
      <c r="D865" s="254"/>
      <c r="E865" s="253"/>
      <c r="F865" s="251"/>
      <c r="G865" s="251"/>
      <c r="H865" s="252"/>
      <c r="I865" s="251"/>
      <c r="J865" s="251"/>
      <c r="K865" s="251"/>
      <c r="L865" s="251"/>
      <c r="M865" s="251"/>
    </row>
    <row r="866" spans="1:13" s="249" customFormat="1" x14ac:dyDescent="0.3">
      <c r="A866" s="255"/>
      <c r="B866" s="255"/>
      <c r="C866" s="254"/>
      <c r="D866" s="254"/>
      <c r="E866" s="253"/>
      <c r="F866" s="251"/>
      <c r="G866" s="251"/>
      <c r="H866" s="252"/>
      <c r="I866" s="251"/>
      <c r="J866" s="251"/>
      <c r="K866" s="251"/>
      <c r="L866" s="251"/>
      <c r="M866" s="251"/>
    </row>
    <row r="867" spans="1:13" s="249" customFormat="1" x14ac:dyDescent="0.3">
      <c r="A867" s="255"/>
      <c r="B867" s="255"/>
      <c r="C867" s="254"/>
      <c r="D867" s="254"/>
      <c r="E867" s="253"/>
      <c r="F867" s="251"/>
      <c r="G867" s="251"/>
      <c r="H867" s="252"/>
      <c r="I867" s="251"/>
      <c r="J867" s="251"/>
      <c r="K867" s="251"/>
      <c r="L867" s="251"/>
      <c r="M867" s="251"/>
    </row>
    <row r="868" spans="1:13" s="249" customFormat="1" x14ac:dyDescent="0.3">
      <c r="A868" s="255"/>
      <c r="B868" s="255"/>
      <c r="C868" s="254"/>
      <c r="D868" s="254"/>
      <c r="E868" s="253"/>
      <c r="F868" s="251"/>
      <c r="G868" s="251"/>
      <c r="H868" s="252"/>
      <c r="I868" s="251"/>
      <c r="J868" s="251"/>
      <c r="K868" s="251"/>
      <c r="L868" s="251"/>
      <c r="M868" s="251"/>
    </row>
    <row r="869" spans="1:13" s="249" customFormat="1" x14ac:dyDescent="0.3">
      <c r="A869" s="255"/>
      <c r="B869" s="255"/>
      <c r="C869" s="254"/>
      <c r="D869" s="254"/>
      <c r="E869" s="253"/>
      <c r="F869" s="251"/>
      <c r="G869" s="251"/>
      <c r="H869" s="252"/>
      <c r="I869" s="251"/>
      <c r="J869" s="251"/>
      <c r="K869" s="251"/>
      <c r="L869" s="251"/>
      <c r="M869" s="251"/>
    </row>
    <row r="870" spans="1:13" s="249" customFormat="1" x14ac:dyDescent="0.3">
      <c r="A870" s="255"/>
      <c r="B870" s="255"/>
      <c r="C870" s="254"/>
      <c r="D870" s="254"/>
      <c r="E870" s="253"/>
      <c r="F870" s="251"/>
      <c r="G870" s="251"/>
      <c r="H870" s="252"/>
      <c r="I870" s="251"/>
      <c r="J870" s="251"/>
      <c r="K870" s="251"/>
      <c r="L870" s="251"/>
      <c r="M870" s="251"/>
    </row>
    <row r="871" spans="1:13" s="249" customFormat="1" x14ac:dyDescent="0.3">
      <c r="A871" s="255"/>
      <c r="B871" s="255"/>
      <c r="C871" s="254"/>
      <c r="D871" s="254"/>
      <c r="E871" s="253"/>
      <c r="F871" s="251"/>
      <c r="G871" s="251"/>
      <c r="H871" s="252"/>
      <c r="I871" s="251"/>
      <c r="J871" s="251"/>
      <c r="K871" s="251"/>
      <c r="L871" s="251"/>
      <c r="M871" s="251"/>
    </row>
    <row r="872" spans="1:13" s="249" customFormat="1" x14ac:dyDescent="0.3">
      <c r="A872" s="255"/>
      <c r="B872" s="255"/>
      <c r="C872" s="254"/>
      <c r="D872" s="254"/>
      <c r="E872" s="253"/>
      <c r="F872" s="251"/>
      <c r="G872" s="251"/>
      <c r="H872" s="252"/>
      <c r="I872" s="251"/>
      <c r="J872" s="251"/>
      <c r="K872" s="251"/>
      <c r="L872" s="251"/>
      <c r="M872" s="251"/>
    </row>
    <row r="873" spans="1:13" s="249" customFormat="1" x14ac:dyDescent="0.3">
      <c r="A873" s="255"/>
      <c r="B873" s="255"/>
      <c r="C873" s="254"/>
      <c r="D873" s="254"/>
      <c r="E873" s="253"/>
      <c r="F873" s="251"/>
      <c r="G873" s="251"/>
      <c r="H873" s="252"/>
      <c r="I873" s="251"/>
      <c r="J873" s="251"/>
      <c r="K873" s="251"/>
      <c r="L873" s="251"/>
      <c r="M873" s="251"/>
    </row>
    <row r="874" spans="1:13" s="249" customFormat="1" x14ac:dyDescent="0.3">
      <c r="A874" s="255"/>
      <c r="B874" s="255"/>
      <c r="C874" s="254"/>
      <c r="D874" s="254"/>
      <c r="E874" s="253"/>
      <c r="F874" s="251"/>
      <c r="G874" s="251"/>
      <c r="H874" s="252"/>
      <c r="I874" s="251"/>
      <c r="J874" s="251"/>
      <c r="K874" s="251"/>
      <c r="L874" s="251"/>
      <c r="M874" s="251"/>
    </row>
    <row r="875" spans="1:13" s="249" customFormat="1" x14ac:dyDescent="0.3">
      <c r="A875" s="255"/>
      <c r="B875" s="255"/>
      <c r="C875" s="254"/>
      <c r="D875" s="254"/>
      <c r="E875" s="253"/>
      <c r="F875" s="251"/>
      <c r="G875" s="251"/>
      <c r="H875" s="252"/>
      <c r="I875" s="251"/>
      <c r="J875" s="251"/>
      <c r="K875" s="251"/>
      <c r="L875" s="251"/>
      <c r="M875" s="251"/>
    </row>
    <row r="876" spans="1:13" s="249" customFormat="1" x14ac:dyDescent="0.3">
      <c r="A876" s="255"/>
      <c r="B876" s="255"/>
      <c r="C876" s="254"/>
      <c r="D876" s="254"/>
      <c r="E876" s="253"/>
      <c r="F876" s="251"/>
      <c r="G876" s="251"/>
      <c r="H876" s="252"/>
      <c r="I876" s="251"/>
      <c r="J876" s="251"/>
      <c r="K876" s="251"/>
      <c r="L876" s="251"/>
      <c r="M876" s="251"/>
    </row>
    <row r="877" spans="1:13" s="249" customFormat="1" x14ac:dyDescent="0.3">
      <c r="A877" s="255"/>
      <c r="B877" s="255"/>
      <c r="C877" s="254"/>
      <c r="D877" s="254"/>
      <c r="E877" s="253"/>
      <c r="F877" s="251"/>
      <c r="G877" s="251"/>
      <c r="H877" s="252"/>
      <c r="I877" s="251"/>
      <c r="J877" s="251"/>
      <c r="K877" s="251"/>
      <c r="L877" s="251"/>
      <c r="M877" s="251"/>
    </row>
    <row r="878" spans="1:13" s="249" customFormat="1" x14ac:dyDescent="0.3">
      <c r="A878" s="255"/>
      <c r="B878" s="255"/>
      <c r="C878" s="254"/>
      <c r="D878" s="254"/>
      <c r="E878" s="253"/>
      <c r="F878" s="251"/>
      <c r="G878" s="251"/>
      <c r="H878" s="252"/>
      <c r="I878" s="251"/>
      <c r="J878" s="251"/>
      <c r="K878" s="251"/>
      <c r="L878" s="251"/>
      <c r="M878" s="251"/>
    </row>
    <row r="879" spans="1:13" s="249" customFormat="1" x14ac:dyDescent="0.3">
      <c r="A879" s="255"/>
      <c r="B879" s="255"/>
      <c r="C879" s="254"/>
      <c r="D879" s="254"/>
      <c r="E879" s="253"/>
      <c r="F879" s="251"/>
      <c r="G879" s="251"/>
      <c r="H879" s="252"/>
      <c r="I879" s="251"/>
      <c r="J879" s="251"/>
      <c r="K879" s="251"/>
      <c r="L879" s="251"/>
      <c r="M879" s="251"/>
    </row>
    <row r="880" spans="1:13" s="249" customFormat="1" x14ac:dyDescent="0.3">
      <c r="A880" s="255"/>
      <c r="B880" s="255"/>
      <c r="C880" s="254"/>
      <c r="D880" s="254"/>
      <c r="E880" s="253"/>
      <c r="F880" s="251"/>
      <c r="G880" s="251"/>
      <c r="H880" s="252"/>
      <c r="I880" s="251"/>
      <c r="J880" s="251"/>
      <c r="K880" s="251"/>
      <c r="L880" s="251"/>
      <c r="M880" s="251"/>
    </row>
    <row r="881" spans="1:13" s="249" customFormat="1" x14ac:dyDescent="0.3">
      <c r="A881" s="255"/>
      <c r="B881" s="255"/>
      <c r="C881" s="254"/>
      <c r="D881" s="254"/>
      <c r="E881" s="253"/>
      <c r="F881" s="251"/>
      <c r="G881" s="251"/>
      <c r="H881" s="252"/>
      <c r="I881" s="251"/>
      <c r="J881" s="251"/>
      <c r="K881" s="251"/>
      <c r="L881" s="251"/>
      <c r="M881" s="251"/>
    </row>
    <row r="882" spans="1:13" s="249" customFormat="1" x14ac:dyDescent="0.3">
      <c r="A882" s="255"/>
      <c r="B882" s="255"/>
      <c r="C882" s="254"/>
      <c r="D882" s="254"/>
      <c r="E882" s="253"/>
      <c r="F882" s="251"/>
      <c r="G882" s="251"/>
      <c r="H882" s="252"/>
      <c r="I882" s="251"/>
      <c r="J882" s="251"/>
      <c r="K882" s="251"/>
      <c r="L882" s="251"/>
      <c r="M882" s="251"/>
    </row>
    <row r="883" spans="1:13" s="249" customFormat="1" x14ac:dyDescent="0.3">
      <c r="A883" s="255"/>
      <c r="B883" s="255"/>
      <c r="C883" s="254"/>
      <c r="D883" s="254"/>
      <c r="E883" s="253"/>
      <c r="F883" s="251"/>
      <c r="G883" s="251"/>
      <c r="H883" s="252"/>
      <c r="I883" s="251"/>
      <c r="J883" s="251"/>
      <c r="K883" s="251"/>
      <c r="L883" s="251"/>
      <c r="M883" s="251"/>
    </row>
    <row r="884" spans="1:13" s="249" customFormat="1" x14ac:dyDescent="0.3">
      <c r="A884" s="255"/>
      <c r="B884" s="255"/>
      <c r="C884" s="254"/>
      <c r="D884" s="254"/>
      <c r="E884" s="253"/>
      <c r="F884" s="251"/>
      <c r="G884" s="251"/>
      <c r="H884" s="252"/>
      <c r="I884" s="251"/>
      <c r="J884" s="251"/>
      <c r="K884" s="251"/>
      <c r="L884" s="251"/>
      <c r="M884" s="251"/>
    </row>
    <row r="885" spans="1:13" s="249" customFormat="1" x14ac:dyDescent="0.3">
      <c r="A885" s="255"/>
      <c r="B885" s="255"/>
      <c r="C885" s="254"/>
      <c r="D885" s="254"/>
      <c r="E885" s="253"/>
      <c r="F885" s="251"/>
      <c r="G885" s="251"/>
      <c r="H885" s="252"/>
      <c r="I885" s="251"/>
      <c r="J885" s="251"/>
      <c r="K885" s="251"/>
      <c r="L885" s="251"/>
      <c r="M885" s="251"/>
    </row>
    <row r="886" spans="1:13" s="249" customFormat="1" x14ac:dyDescent="0.3">
      <c r="A886" s="255"/>
      <c r="B886" s="255"/>
      <c r="C886" s="254"/>
      <c r="D886" s="254"/>
      <c r="E886" s="253"/>
      <c r="F886" s="251"/>
      <c r="G886" s="251"/>
      <c r="H886" s="252"/>
      <c r="I886" s="251"/>
      <c r="J886" s="251"/>
      <c r="K886" s="251"/>
      <c r="L886" s="251"/>
      <c r="M886" s="251"/>
    </row>
    <row r="887" spans="1:13" s="249" customFormat="1" x14ac:dyDescent="0.3">
      <c r="A887" s="255"/>
      <c r="B887" s="255"/>
      <c r="C887" s="254"/>
      <c r="D887" s="254"/>
      <c r="E887" s="253"/>
      <c r="F887" s="251"/>
      <c r="G887" s="251"/>
      <c r="H887" s="252"/>
      <c r="I887" s="251"/>
      <c r="J887" s="251"/>
      <c r="K887" s="251"/>
      <c r="L887" s="251"/>
      <c r="M887" s="251"/>
    </row>
    <row r="888" spans="1:13" s="249" customFormat="1" x14ac:dyDescent="0.3">
      <c r="A888" s="255"/>
      <c r="B888" s="255"/>
      <c r="C888" s="254"/>
      <c r="D888" s="254"/>
      <c r="E888" s="253"/>
      <c r="F888" s="251"/>
      <c r="G888" s="251"/>
      <c r="H888" s="252"/>
      <c r="I888" s="251"/>
      <c r="J888" s="251"/>
      <c r="K888" s="251"/>
      <c r="L888" s="251"/>
      <c r="M888" s="251"/>
    </row>
    <row r="889" spans="1:13" s="249" customFormat="1" x14ac:dyDescent="0.3">
      <c r="A889" s="255"/>
      <c r="B889" s="255"/>
      <c r="C889" s="254"/>
      <c r="D889" s="254"/>
      <c r="E889" s="253"/>
      <c r="F889" s="251"/>
      <c r="G889" s="251"/>
      <c r="H889" s="252"/>
      <c r="I889" s="251"/>
      <c r="J889" s="251"/>
      <c r="K889" s="251"/>
      <c r="L889" s="251"/>
      <c r="M889" s="251"/>
    </row>
    <row r="890" spans="1:13" s="249" customFormat="1" x14ac:dyDescent="0.3">
      <c r="A890" s="255"/>
      <c r="B890" s="255"/>
      <c r="C890" s="254"/>
      <c r="D890" s="254"/>
      <c r="E890" s="253"/>
      <c r="F890" s="251"/>
      <c r="G890" s="251"/>
      <c r="H890" s="252"/>
      <c r="I890" s="251"/>
      <c r="J890" s="251"/>
      <c r="K890" s="251"/>
      <c r="L890" s="251"/>
      <c r="M890" s="251"/>
    </row>
    <row r="891" spans="1:13" s="249" customFormat="1" x14ac:dyDescent="0.3">
      <c r="A891" s="255"/>
      <c r="B891" s="255"/>
      <c r="C891" s="254"/>
      <c r="D891" s="254"/>
      <c r="E891" s="253"/>
      <c r="F891" s="251"/>
      <c r="G891" s="251"/>
      <c r="H891" s="252"/>
      <c r="I891" s="251"/>
      <c r="J891" s="251"/>
      <c r="K891" s="251"/>
      <c r="L891" s="251"/>
      <c r="M891" s="251"/>
    </row>
    <row r="892" spans="1:13" s="249" customFormat="1" x14ac:dyDescent="0.3">
      <c r="A892" s="255"/>
      <c r="B892" s="255"/>
      <c r="C892" s="254"/>
      <c r="D892" s="254"/>
      <c r="E892" s="253"/>
      <c r="F892" s="251"/>
      <c r="G892" s="251"/>
      <c r="H892" s="252"/>
      <c r="I892" s="251"/>
      <c r="J892" s="251"/>
      <c r="K892" s="251"/>
      <c r="L892" s="251"/>
      <c r="M892" s="251"/>
    </row>
    <row r="893" spans="1:13" s="249" customFormat="1" x14ac:dyDescent="0.3">
      <c r="A893" s="255"/>
      <c r="B893" s="255"/>
      <c r="C893" s="254"/>
      <c r="D893" s="254"/>
      <c r="E893" s="253"/>
      <c r="F893" s="251"/>
      <c r="G893" s="251"/>
      <c r="H893" s="252"/>
      <c r="I893" s="251"/>
      <c r="J893" s="251"/>
      <c r="K893" s="251"/>
      <c r="L893" s="251"/>
      <c r="M893" s="251"/>
    </row>
    <row r="894" spans="1:13" s="249" customFormat="1" x14ac:dyDescent="0.3">
      <c r="A894" s="255"/>
      <c r="B894" s="255"/>
      <c r="C894" s="254"/>
      <c r="D894" s="254"/>
      <c r="E894" s="253"/>
      <c r="F894" s="251"/>
      <c r="G894" s="251"/>
      <c r="H894" s="252"/>
      <c r="I894" s="251"/>
      <c r="J894" s="251"/>
      <c r="K894" s="251"/>
      <c r="L894" s="251"/>
      <c r="M894" s="251"/>
    </row>
    <row r="895" spans="1:13" s="249" customFormat="1" x14ac:dyDescent="0.3">
      <c r="A895" s="255"/>
      <c r="B895" s="255"/>
      <c r="C895" s="254"/>
      <c r="D895" s="254"/>
      <c r="E895" s="253"/>
      <c r="F895" s="251"/>
      <c r="G895" s="251"/>
      <c r="H895" s="252"/>
      <c r="I895" s="251"/>
      <c r="J895" s="251"/>
      <c r="K895" s="251"/>
      <c r="L895" s="251"/>
      <c r="M895" s="251"/>
    </row>
    <row r="896" spans="1:13" s="249" customFormat="1" x14ac:dyDescent="0.3">
      <c r="A896" s="255"/>
      <c r="B896" s="255"/>
      <c r="C896" s="254"/>
      <c r="D896" s="254"/>
      <c r="E896" s="253"/>
      <c r="F896" s="251"/>
      <c r="G896" s="251"/>
      <c r="H896" s="252"/>
      <c r="I896" s="251"/>
      <c r="J896" s="251"/>
      <c r="K896" s="251"/>
      <c r="L896" s="251"/>
      <c r="M896" s="251"/>
    </row>
    <row r="897" spans="1:13" s="249" customFormat="1" x14ac:dyDescent="0.3">
      <c r="A897" s="255"/>
      <c r="B897" s="255"/>
      <c r="C897" s="254"/>
      <c r="D897" s="254"/>
      <c r="E897" s="253"/>
      <c r="F897" s="251"/>
      <c r="G897" s="251"/>
      <c r="H897" s="252"/>
      <c r="I897" s="251"/>
      <c r="J897" s="251"/>
      <c r="K897" s="251"/>
      <c r="L897" s="251"/>
      <c r="M897" s="251"/>
    </row>
    <row r="898" spans="1:13" s="249" customFormat="1" x14ac:dyDescent="0.3">
      <c r="A898" s="255"/>
      <c r="B898" s="255"/>
      <c r="C898" s="254"/>
      <c r="D898" s="254"/>
      <c r="E898" s="253"/>
      <c r="F898" s="251"/>
      <c r="G898" s="251"/>
      <c r="H898" s="252"/>
      <c r="I898" s="251"/>
      <c r="J898" s="251"/>
      <c r="K898" s="251"/>
      <c r="L898" s="251"/>
      <c r="M898" s="251"/>
    </row>
    <row r="899" spans="1:13" s="249" customFormat="1" x14ac:dyDescent="0.3">
      <c r="A899" s="255"/>
      <c r="B899" s="255"/>
      <c r="C899" s="254"/>
      <c r="D899" s="254"/>
      <c r="E899" s="253"/>
      <c r="F899" s="251"/>
      <c r="G899" s="251"/>
      <c r="H899" s="252"/>
      <c r="I899" s="251"/>
      <c r="J899" s="251"/>
      <c r="K899" s="251"/>
      <c r="L899" s="251"/>
      <c r="M899" s="251"/>
    </row>
    <row r="900" spans="1:13" s="249" customFormat="1" x14ac:dyDescent="0.3">
      <c r="A900" s="255"/>
      <c r="B900" s="255"/>
      <c r="C900" s="254"/>
      <c r="D900" s="254"/>
      <c r="E900" s="253"/>
      <c r="F900" s="251"/>
      <c r="G900" s="251"/>
      <c r="H900" s="252"/>
      <c r="I900" s="251"/>
      <c r="J900" s="251"/>
      <c r="K900" s="251"/>
      <c r="L900" s="251"/>
      <c r="M900" s="251"/>
    </row>
    <row r="901" spans="1:13" s="249" customFormat="1" x14ac:dyDescent="0.3">
      <c r="A901" s="255"/>
      <c r="B901" s="255"/>
      <c r="C901" s="254"/>
      <c r="D901" s="254"/>
      <c r="E901" s="253"/>
      <c r="F901" s="251"/>
      <c r="G901" s="251"/>
      <c r="H901" s="252"/>
      <c r="I901" s="251"/>
      <c r="J901" s="251"/>
      <c r="K901" s="251"/>
      <c r="L901" s="251"/>
      <c r="M901" s="251"/>
    </row>
    <row r="902" spans="1:13" s="249" customFormat="1" x14ac:dyDescent="0.3">
      <c r="A902" s="255"/>
      <c r="B902" s="255"/>
      <c r="C902" s="254"/>
      <c r="D902" s="254"/>
      <c r="E902" s="253"/>
      <c r="F902" s="251"/>
      <c r="G902" s="251"/>
      <c r="H902" s="252"/>
      <c r="I902" s="251"/>
      <c r="J902" s="251"/>
      <c r="K902" s="251"/>
      <c r="L902" s="251"/>
      <c r="M902" s="251"/>
    </row>
    <row r="903" spans="1:13" s="249" customFormat="1" x14ac:dyDescent="0.3">
      <c r="A903" s="255"/>
      <c r="B903" s="255"/>
      <c r="C903" s="254"/>
      <c r="D903" s="254"/>
      <c r="E903" s="253"/>
      <c r="F903" s="251"/>
      <c r="G903" s="251"/>
      <c r="H903" s="252"/>
      <c r="I903" s="251"/>
      <c r="J903" s="251"/>
      <c r="K903" s="251"/>
      <c r="L903" s="251"/>
      <c r="M903" s="251"/>
    </row>
    <row r="904" spans="1:13" s="249" customFormat="1" x14ac:dyDescent="0.3">
      <c r="A904" s="255"/>
      <c r="B904" s="255"/>
      <c r="C904" s="254"/>
      <c r="D904" s="254"/>
      <c r="E904" s="253"/>
      <c r="F904" s="251"/>
      <c r="G904" s="251"/>
      <c r="H904" s="252"/>
      <c r="I904" s="251"/>
      <c r="J904" s="251"/>
      <c r="K904" s="251"/>
      <c r="L904" s="251"/>
      <c r="M904" s="251"/>
    </row>
    <row r="905" spans="1:13" s="249" customFormat="1" x14ac:dyDescent="0.3">
      <c r="A905" s="255"/>
      <c r="B905" s="255"/>
      <c r="C905" s="254"/>
      <c r="D905" s="254"/>
      <c r="E905" s="253"/>
      <c r="F905" s="251"/>
      <c r="G905" s="251"/>
      <c r="H905" s="252"/>
      <c r="I905" s="251"/>
      <c r="J905" s="251"/>
      <c r="K905" s="251"/>
      <c r="L905" s="251"/>
      <c r="M905" s="251"/>
    </row>
    <row r="906" spans="1:13" s="249" customFormat="1" x14ac:dyDescent="0.3">
      <c r="A906" s="255"/>
      <c r="B906" s="255"/>
      <c r="C906" s="254"/>
      <c r="D906" s="254"/>
      <c r="E906" s="253"/>
      <c r="F906" s="251"/>
      <c r="G906" s="251"/>
      <c r="H906" s="252"/>
      <c r="I906" s="251"/>
      <c r="J906" s="251"/>
      <c r="K906" s="251"/>
      <c r="L906" s="251"/>
      <c r="M906" s="251"/>
    </row>
    <row r="907" spans="1:13" s="249" customFormat="1" x14ac:dyDescent="0.3">
      <c r="A907" s="255"/>
      <c r="B907" s="255"/>
      <c r="C907" s="254"/>
      <c r="D907" s="254"/>
      <c r="E907" s="253"/>
      <c r="F907" s="251"/>
      <c r="G907" s="251"/>
      <c r="H907" s="252"/>
      <c r="I907" s="251"/>
      <c r="J907" s="251"/>
      <c r="K907" s="251"/>
      <c r="L907" s="251"/>
      <c r="M907" s="251"/>
    </row>
    <row r="908" spans="1:13" s="249" customFormat="1" x14ac:dyDescent="0.3">
      <c r="A908" s="255"/>
      <c r="B908" s="255"/>
      <c r="C908" s="254"/>
      <c r="D908" s="254"/>
      <c r="E908" s="253"/>
      <c r="F908" s="251"/>
      <c r="G908" s="251"/>
      <c r="H908" s="252"/>
      <c r="I908" s="251"/>
      <c r="J908" s="251"/>
      <c r="K908" s="251"/>
      <c r="L908" s="251"/>
      <c r="M908" s="251"/>
    </row>
    <row r="909" spans="1:13" s="249" customFormat="1" x14ac:dyDescent="0.3">
      <c r="A909" s="255"/>
      <c r="B909" s="255"/>
      <c r="C909" s="254"/>
      <c r="D909" s="254"/>
      <c r="E909" s="253"/>
      <c r="F909" s="251"/>
      <c r="G909" s="251"/>
      <c r="H909" s="252"/>
      <c r="I909" s="251"/>
      <c r="J909" s="251"/>
      <c r="K909" s="251"/>
      <c r="L909" s="251"/>
      <c r="M909" s="251"/>
    </row>
    <row r="910" spans="1:13" s="249" customFormat="1" x14ac:dyDescent="0.3">
      <c r="A910" s="255"/>
      <c r="B910" s="255"/>
      <c r="C910" s="254"/>
      <c r="D910" s="254"/>
      <c r="E910" s="253"/>
      <c r="F910" s="251"/>
      <c r="G910" s="251"/>
      <c r="H910" s="252"/>
      <c r="I910" s="251"/>
      <c r="J910" s="251"/>
      <c r="K910" s="251"/>
      <c r="L910" s="251"/>
      <c r="M910" s="251"/>
    </row>
    <row r="911" spans="1:13" s="249" customFormat="1" x14ac:dyDescent="0.3">
      <c r="A911" s="255"/>
      <c r="B911" s="255"/>
      <c r="C911" s="254"/>
      <c r="D911" s="254"/>
      <c r="E911" s="253"/>
      <c r="F911" s="251"/>
      <c r="G911" s="251"/>
      <c r="H911" s="252"/>
      <c r="I911" s="251"/>
      <c r="J911" s="251"/>
      <c r="K911" s="251"/>
      <c r="L911" s="251"/>
      <c r="M911" s="251"/>
    </row>
    <row r="912" spans="1:13" s="249" customFormat="1" x14ac:dyDescent="0.3">
      <c r="A912" s="255"/>
      <c r="B912" s="255"/>
      <c r="C912" s="254"/>
      <c r="D912" s="254"/>
      <c r="E912" s="253"/>
      <c r="F912" s="251"/>
      <c r="G912" s="251"/>
      <c r="H912" s="252"/>
      <c r="I912" s="251"/>
      <c r="J912" s="251"/>
      <c r="K912" s="251"/>
      <c r="L912" s="251"/>
      <c r="M912" s="251"/>
    </row>
    <row r="913" spans="1:13" s="249" customFormat="1" x14ac:dyDescent="0.3">
      <c r="A913" s="255"/>
      <c r="B913" s="255"/>
      <c r="C913" s="254"/>
      <c r="D913" s="254"/>
      <c r="E913" s="253"/>
      <c r="F913" s="251"/>
      <c r="G913" s="251"/>
      <c r="H913" s="252"/>
      <c r="I913" s="251"/>
      <c r="J913" s="251"/>
      <c r="K913" s="251"/>
      <c r="L913" s="251"/>
      <c r="M913" s="251"/>
    </row>
    <row r="914" spans="1:13" s="249" customFormat="1" x14ac:dyDescent="0.3">
      <c r="A914" s="255"/>
      <c r="B914" s="255"/>
      <c r="C914" s="254"/>
      <c r="D914" s="254"/>
      <c r="E914" s="253"/>
      <c r="F914" s="251"/>
      <c r="G914" s="251"/>
      <c r="H914" s="252"/>
      <c r="I914" s="251"/>
      <c r="J914" s="251"/>
      <c r="K914" s="251"/>
      <c r="L914" s="251"/>
      <c r="M914" s="251"/>
    </row>
    <row r="915" spans="1:13" s="249" customFormat="1" x14ac:dyDescent="0.3">
      <c r="A915" s="255"/>
      <c r="B915" s="255"/>
      <c r="C915" s="254"/>
      <c r="D915" s="254"/>
      <c r="E915" s="253"/>
      <c r="F915" s="251"/>
      <c r="G915" s="251"/>
      <c r="H915" s="252"/>
      <c r="I915" s="251"/>
      <c r="J915" s="251"/>
      <c r="K915" s="251"/>
      <c r="L915" s="251"/>
      <c r="M915" s="251"/>
    </row>
    <row r="916" spans="1:13" s="249" customFormat="1" x14ac:dyDescent="0.3">
      <c r="A916" s="255"/>
      <c r="B916" s="255"/>
      <c r="C916" s="254"/>
      <c r="D916" s="254"/>
      <c r="E916" s="253"/>
      <c r="F916" s="251"/>
      <c r="G916" s="251"/>
      <c r="H916" s="252"/>
      <c r="I916" s="251"/>
      <c r="J916" s="251"/>
      <c r="K916" s="251"/>
      <c r="L916" s="251"/>
      <c r="M916" s="251"/>
    </row>
    <row r="917" spans="1:13" s="249" customFormat="1" x14ac:dyDescent="0.3">
      <c r="A917" s="255"/>
      <c r="B917" s="255"/>
      <c r="C917" s="254"/>
      <c r="D917" s="254"/>
      <c r="E917" s="253"/>
      <c r="F917" s="251"/>
      <c r="G917" s="251"/>
      <c r="H917" s="252"/>
      <c r="I917" s="251"/>
      <c r="J917" s="251"/>
      <c r="K917" s="251"/>
      <c r="L917" s="251"/>
      <c r="M917" s="251"/>
    </row>
    <row r="918" spans="1:13" s="249" customFormat="1" x14ac:dyDescent="0.3">
      <c r="A918" s="255"/>
      <c r="B918" s="255"/>
      <c r="C918" s="254"/>
      <c r="D918" s="254"/>
      <c r="E918" s="253"/>
      <c r="F918" s="251"/>
      <c r="G918" s="251"/>
      <c r="H918" s="252"/>
      <c r="I918" s="251"/>
      <c r="J918" s="251"/>
      <c r="K918" s="251"/>
      <c r="L918" s="251"/>
      <c r="M918" s="251"/>
    </row>
    <row r="919" spans="1:13" s="249" customFormat="1" x14ac:dyDescent="0.3">
      <c r="A919" s="255"/>
      <c r="B919" s="255"/>
      <c r="C919" s="254"/>
      <c r="D919" s="254"/>
      <c r="E919" s="253"/>
      <c r="F919" s="251"/>
      <c r="G919" s="251"/>
      <c r="H919" s="252"/>
      <c r="I919" s="251"/>
      <c r="J919" s="251"/>
      <c r="K919" s="251"/>
      <c r="L919" s="251"/>
      <c r="M919" s="251"/>
    </row>
    <row r="920" spans="1:13" s="249" customFormat="1" x14ac:dyDescent="0.3">
      <c r="A920" s="255"/>
      <c r="B920" s="255"/>
      <c r="C920" s="254"/>
      <c r="D920" s="254"/>
      <c r="E920" s="253"/>
      <c r="F920" s="251"/>
      <c r="G920" s="251"/>
      <c r="H920" s="252"/>
      <c r="I920" s="251"/>
      <c r="J920" s="251"/>
      <c r="K920" s="251"/>
      <c r="L920" s="251"/>
      <c r="M920" s="251"/>
    </row>
    <row r="921" spans="1:13" s="249" customFormat="1" x14ac:dyDescent="0.3">
      <c r="A921" s="255"/>
      <c r="B921" s="255"/>
      <c r="C921" s="254"/>
      <c r="D921" s="254"/>
      <c r="E921" s="253"/>
      <c r="F921" s="251"/>
      <c r="G921" s="251"/>
      <c r="H921" s="252"/>
      <c r="I921" s="251"/>
      <c r="J921" s="251"/>
      <c r="K921" s="251"/>
      <c r="L921" s="251"/>
      <c r="M921" s="251"/>
    </row>
    <row r="922" spans="1:13" s="249" customFormat="1" x14ac:dyDescent="0.3">
      <c r="A922" s="255"/>
      <c r="B922" s="255"/>
      <c r="C922" s="254"/>
      <c r="D922" s="254"/>
      <c r="E922" s="253"/>
      <c r="F922" s="251"/>
      <c r="G922" s="251"/>
      <c r="H922" s="252"/>
      <c r="I922" s="251"/>
      <c r="J922" s="251"/>
      <c r="K922" s="251"/>
      <c r="L922" s="251"/>
      <c r="M922" s="251"/>
    </row>
    <row r="923" spans="1:13" s="249" customFormat="1" x14ac:dyDescent="0.3">
      <c r="A923" s="255"/>
      <c r="B923" s="255"/>
      <c r="C923" s="254"/>
      <c r="D923" s="254"/>
      <c r="E923" s="253"/>
      <c r="F923" s="251"/>
      <c r="G923" s="251"/>
      <c r="H923" s="252"/>
      <c r="I923" s="251"/>
      <c r="J923" s="251"/>
      <c r="K923" s="251"/>
      <c r="L923" s="251"/>
      <c r="M923" s="251"/>
    </row>
    <row r="924" spans="1:13" s="249" customFormat="1" x14ac:dyDescent="0.3">
      <c r="A924" s="255"/>
      <c r="B924" s="255"/>
      <c r="C924" s="254"/>
      <c r="D924" s="254"/>
      <c r="E924" s="253"/>
      <c r="F924" s="251"/>
      <c r="G924" s="251"/>
      <c r="H924" s="252"/>
      <c r="I924" s="251"/>
      <c r="J924" s="251"/>
      <c r="K924" s="251"/>
      <c r="L924" s="251"/>
      <c r="M924" s="251"/>
    </row>
    <row r="925" spans="1:13" s="249" customFormat="1" x14ac:dyDescent="0.3">
      <c r="A925" s="255"/>
      <c r="B925" s="255"/>
      <c r="C925" s="254"/>
      <c r="D925" s="254"/>
      <c r="E925" s="253"/>
      <c r="F925" s="251"/>
      <c r="G925" s="251"/>
      <c r="H925" s="252"/>
      <c r="I925" s="251"/>
      <c r="J925" s="251"/>
      <c r="K925" s="251"/>
      <c r="L925" s="251"/>
      <c r="M925" s="251"/>
    </row>
    <row r="926" spans="1:13" s="249" customFormat="1" x14ac:dyDescent="0.3">
      <c r="A926" s="255"/>
      <c r="B926" s="255"/>
      <c r="C926" s="254"/>
      <c r="D926" s="254"/>
      <c r="E926" s="253"/>
      <c r="F926" s="251"/>
      <c r="G926" s="251"/>
      <c r="H926" s="252"/>
      <c r="I926" s="251"/>
      <c r="J926" s="251"/>
      <c r="K926" s="251"/>
      <c r="L926" s="251"/>
      <c r="M926" s="251"/>
    </row>
    <row r="927" spans="1:13" s="249" customFormat="1" x14ac:dyDescent="0.3">
      <c r="A927" s="255"/>
      <c r="B927" s="255"/>
      <c r="C927" s="254"/>
      <c r="D927" s="254"/>
      <c r="E927" s="253"/>
      <c r="F927" s="251"/>
      <c r="G927" s="251"/>
      <c r="H927" s="252"/>
      <c r="I927" s="251"/>
      <c r="J927" s="251"/>
      <c r="K927" s="251"/>
      <c r="L927" s="251"/>
      <c r="M927" s="251"/>
    </row>
    <row r="928" spans="1:13" s="249" customFormat="1" x14ac:dyDescent="0.3">
      <c r="A928" s="255"/>
      <c r="B928" s="255"/>
      <c r="C928" s="254"/>
      <c r="D928" s="254"/>
      <c r="E928" s="253"/>
      <c r="F928" s="251"/>
      <c r="G928" s="251"/>
      <c r="H928" s="252"/>
      <c r="I928" s="251"/>
      <c r="J928" s="251"/>
      <c r="K928" s="251"/>
      <c r="L928" s="251"/>
      <c r="M928" s="251"/>
    </row>
    <row r="929" spans="1:13" s="249" customFormat="1" x14ac:dyDescent="0.3">
      <c r="A929" s="255"/>
      <c r="B929" s="255"/>
      <c r="C929" s="254"/>
      <c r="D929" s="254"/>
      <c r="E929" s="253"/>
      <c r="F929" s="251"/>
      <c r="G929" s="251"/>
      <c r="H929" s="252"/>
      <c r="I929" s="251"/>
      <c r="J929" s="251"/>
      <c r="K929" s="251"/>
      <c r="L929" s="251"/>
      <c r="M929" s="251"/>
    </row>
    <row r="930" spans="1:13" s="249" customFormat="1" x14ac:dyDescent="0.3">
      <c r="A930" s="255"/>
      <c r="B930" s="255"/>
      <c r="C930" s="254"/>
      <c r="D930" s="254"/>
      <c r="E930" s="253"/>
      <c r="F930" s="251"/>
      <c r="G930" s="251"/>
      <c r="H930" s="252"/>
      <c r="I930" s="251"/>
      <c r="J930" s="251"/>
      <c r="K930" s="251"/>
      <c r="L930" s="251"/>
      <c r="M930" s="251"/>
    </row>
    <row r="931" spans="1:13" s="249" customFormat="1" x14ac:dyDescent="0.3">
      <c r="A931" s="255"/>
      <c r="B931" s="255"/>
      <c r="C931" s="254"/>
      <c r="D931" s="254"/>
      <c r="E931" s="253"/>
      <c r="F931" s="251"/>
      <c r="G931" s="251"/>
      <c r="H931" s="252"/>
      <c r="I931" s="251"/>
      <c r="J931" s="251"/>
      <c r="K931" s="251"/>
      <c r="L931" s="251"/>
      <c r="M931" s="251"/>
    </row>
    <row r="932" spans="1:13" s="249" customFormat="1" x14ac:dyDescent="0.3">
      <c r="A932" s="255"/>
      <c r="B932" s="255"/>
      <c r="C932" s="254"/>
      <c r="D932" s="254"/>
      <c r="E932" s="253"/>
      <c r="F932" s="251"/>
      <c r="G932" s="251"/>
      <c r="H932" s="252"/>
      <c r="I932" s="251"/>
      <c r="J932" s="251"/>
      <c r="K932" s="251"/>
      <c r="L932" s="251"/>
      <c r="M932" s="251"/>
    </row>
    <row r="933" spans="1:13" s="249" customFormat="1" x14ac:dyDescent="0.3">
      <c r="A933" s="255"/>
      <c r="B933" s="255"/>
      <c r="C933" s="254"/>
      <c r="D933" s="254"/>
      <c r="E933" s="253"/>
      <c r="F933" s="251"/>
      <c r="G933" s="251"/>
      <c r="H933" s="252"/>
      <c r="I933" s="251"/>
      <c r="J933" s="251"/>
      <c r="K933" s="251"/>
      <c r="L933" s="251"/>
      <c r="M933" s="251"/>
    </row>
    <row r="934" spans="1:13" s="249" customFormat="1" x14ac:dyDescent="0.3">
      <c r="A934" s="255"/>
      <c r="B934" s="255"/>
      <c r="C934" s="254"/>
      <c r="D934" s="254"/>
      <c r="E934" s="253"/>
      <c r="F934" s="251"/>
      <c r="G934" s="251"/>
      <c r="H934" s="252"/>
      <c r="I934" s="251"/>
      <c r="J934" s="251"/>
      <c r="K934" s="251"/>
      <c r="L934" s="251"/>
      <c r="M934" s="251"/>
    </row>
    <row r="935" spans="1:13" s="249" customFormat="1" x14ac:dyDescent="0.3">
      <c r="A935" s="255"/>
      <c r="B935" s="255"/>
      <c r="C935" s="254"/>
      <c r="D935" s="254"/>
      <c r="E935" s="253"/>
      <c r="F935" s="251"/>
      <c r="G935" s="251"/>
      <c r="H935" s="252"/>
      <c r="I935" s="251"/>
      <c r="J935" s="251"/>
      <c r="K935" s="251"/>
      <c r="L935" s="251"/>
      <c r="M935" s="251"/>
    </row>
    <row r="936" spans="1:13" s="249" customFormat="1" x14ac:dyDescent="0.3">
      <c r="A936" s="255"/>
      <c r="B936" s="255"/>
      <c r="C936" s="254"/>
      <c r="D936" s="254"/>
      <c r="E936" s="253"/>
      <c r="F936" s="251"/>
      <c r="G936" s="251"/>
      <c r="H936" s="252"/>
      <c r="I936" s="251"/>
      <c r="J936" s="251"/>
      <c r="K936" s="251"/>
      <c r="L936" s="251"/>
      <c r="M936" s="251"/>
    </row>
    <row r="937" spans="1:13" s="249" customFormat="1" x14ac:dyDescent="0.3">
      <c r="A937" s="255"/>
      <c r="B937" s="255"/>
      <c r="C937" s="254"/>
      <c r="D937" s="254"/>
      <c r="E937" s="253"/>
      <c r="F937" s="251"/>
      <c r="G937" s="251"/>
      <c r="H937" s="252"/>
      <c r="I937" s="251"/>
      <c r="J937" s="251"/>
      <c r="K937" s="251"/>
      <c r="L937" s="251"/>
      <c r="M937" s="251"/>
    </row>
    <row r="938" spans="1:13" s="249" customFormat="1" x14ac:dyDescent="0.3">
      <c r="A938" s="255"/>
      <c r="B938" s="255"/>
      <c r="C938" s="254"/>
      <c r="D938" s="254"/>
      <c r="E938" s="253"/>
      <c r="F938" s="251"/>
      <c r="G938" s="251"/>
      <c r="H938" s="252"/>
      <c r="I938" s="251"/>
      <c r="J938" s="251"/>
      <c r="K938" s="251"/>
      <c r="L938" s="251"/>
      <c r="M938" s="251"/>
    </row>
    <row r="939" spans="1:13" s="249" customFormat="1" x14ac:dyDescent="0.3">
      <c r="A939" s="255"/>
      <c r="B939" s="255"/>
      <c r="C939" s="254"/>
      <c r="D939" s="254"/>
      <c r="E939" s="253"/>
      <c r="F939" s="251"/>
      <c r="G939" s="251"/>
      <c r="H939" s="252"/>
      <c r="I939" s="251"/>
      <c r="J939" s="251"/>
      <c r="K939" s="251"/>
      <c r="L939" s="251"/>
      <c r="M939" s="251"/>
    </row>
    <row r="940" spans="1:13" s="249" customFormat="1" x14ac:dyDescent="0.3">
      <c r="A940" s="255"/>
      <c r="B940" s="255"/>
      <c r="C940" s="254"/>
      <c r="D940" s="254"/>
      <c r="E940" s="253"/>
      <c r="F940" s="251"/>
      <c r="G940" s="251"/>
      <c r="H940" s="252"/>
      <c r="I940" s="251"/>
      <c r="J940" s="251"/>
      <c r="K940" s="251"/>
      <c r="L940" s="251"/>
      <c r="M940" s="251"/>
    </row>
    <row r="941" spans="1:13" s="249" customFormat="1" x14ac:dyDescent="0.3">
      <c r="A941" s="255"/>
      <c r="B941" s="255"/>
      <c r="C941" s="254"/>
      <c r="D941" s="254"/>
      <c r="E941" s="253"/>
      <c r="F941" s="251"/>
      <c r="G941" s="251"/>
      <c r="H941" s="252"/>
      <c r="I941" s="251"/>
      <c r="J941" s="251"/>
      <c r="K941" s="251"/>
      <c r="L941" s="251"/>
      <c r="M941" s="251"/>
    </row>
    <row r="942" spans="1:13" s="249" customFormat="1" x14ac:dyDescent="0.3">
      <c r="A942" s="255"/>
      <c r="B942" s="255"/>
      <c r="C942" s="254"/>
      <c r="D942" s="254"/>
      <c r="E942" s="253"/>
      <c r="F942" s="251"/>
      <c r="G942" s="251"/>
      <c r="H942" s="252"/>
      <c r="I942" s="251"/>
      <c r="J942" s="251"/>
      <c r="K942" s="251"/>
      <c r="L942" s="251"/>
      <c r="M942" s="251"/>
    </row>
    <row r="943" spans="1:13" s="249" customFormat="1" x14ac:dyDescent="0.3">
      <c r="A943" s="255"/>
      <c r="B943" s="255"/>
      <c r="C943" s="254"/>
      <c r="D943" s="254"/>
      <c r="E943" s="253"/>
      <c r="F943" s="251"/>
      <c r="G943" s="251"/>
      <c r="H943" s="252"/>
      <c r="I943" s="251"/>
      <c r="J943" s="251"/>
      <c r="K943" s="251"/>
      <c r="L943" s="251"/>
      <c r="M943" s="251"/>
    </row>
    <row r="944" spans="1:13" s="249" customFormat="1" x14ac:dyDescent="0.3">
      <c r="A944" s="255"/>
      <c r="B944" s="255"/>
      <c r="C944" s="254"/>
      <c r="D944" s="254"/>
      <c r="E944" s="253"/>
      <c r="F944" s="251"/>
      <c r="G944" s="251"/>
      <c r="H944" s="252"/>
      <c r="I944" s="251"/>
      <c r="J944" s="251"/>
      <c r="K944" s="251"/>
      <c r="L944" s="251"/>
      <c r="M944" s="251"/>
    </row>
    <row r="945" spans="1:13" s="249" customFormat="1" x14ac:dyDescent="0.3">
      <c r="A945" s="255"/>
      <c r="B945" s="255"/>
      <c r="C945" s="254"/>
      <c r="D945" s="254"/>
      <c r="E945" s="253"/>
      <c r="F945" s="251"/>
      <c r="G945" s="251"/>
      <c r="H945" s="252"/>
      <c r="I945" s="251"/>
      <c r="J945" s="251"/>
      <c r="K945" s="251"/>
      <c r="L945" s="251"/>
      <c r="M945" s="251"/>
    </row>
    <row r="946" spans="1:13" s="249" customFormat="1" x14ac:dyDescent="0.3">
      <c r="A946" s="255"/>
      <c r="B946" s="255"/>
      <c r="C946" s="254"/>
      <c r="D946" s="254"/>
      <c r="E946" s="253"/>
      <c r="F946" s="251"/>
      <c r="G946" s="251"/>
      <c r="H946" s="252"/>
      <c r="I946" s="251"/>
      <c r="J946" s="251"/>
      <c r="K946" s="251"/>
      <c r="L946" s="251"/>
      <c r="M946" s="251"/>
    </row>
    <row r="947" spans="1:13" s="249" customFormat="1" x14ac:dyDescent="0.3">
      <c r="A947" s="255"/>
      <c r="B947" s="255"/>
      <c r="C947" s="254"/>
      <c r="D947" s="254"/>
      <c r="E947" s="253"/>
      <c r="F947" s="251"/>
      <c r="G947" s="251"/>
      <c r="H947" s="252"/>
      <c r="I947" s="251"/>
      <c r="J947" s="251"/>
      <c r="K947" s="251"/>
      <c r="L947" s="251"/>
      <c r="M947" s="251"/>
    </row>
    <row r="948" spans="1:13" s="249" customFormat="1" x14ac:dyDescent="0.3">
      <c r="A948" s="255"/>
      <c r="B948" s="255"/>
      <c r="C948" s="254"/>
      <c r="D948" s="254"/>
      <c r="E948" s="253"/>
      <c r="F948" s="251"/>
      <c r="G948" s="251"/>
      <c r="H948" s="252"/>
      <c r="I948" s="251"/>
      <c r="J948" s="251"/>
      <c r="K948" s="251"/>
      <c r="L948" s="251"/>
      <c r="M948" s="251"/>
    </row>
    <row r="949" spans="1:13" s="249" customFormat="1" x14ac:dyDescent="0.3">
      <c r="A949" s="255"/>
      <c r="B949" s="255"/>
      <c r="C949" s="254"/>
      <c r="D949" s="254"/>
      <c r="E949" s="253"/>
      <c r="F949" s="251"/>
      <c r="G949" s="251"/>
      <c r="H949" s="252"/>
      <c r="I949" s="251"/>
      <c r="J949" s="251"/>
      <c r="K949" s="251"/>
      <c r="L949" s="251"/>
      <c r="M949" s="251"/>
    </row>
    <row r="950" spans="1:13" s="249" customFormat="1" x14ac:dyDescent="0.3">
      <c r="A950" s="255"/>
      <c r="B950" s="255"/>
      <c r="C950" s="254"/>
      <c r="D950" s="254"/>
      <c r="E950" s="253"/>
      <c r="F950" s="251"/>
      <c r="G950" s="251"/>
      <c r="H950" s="252"/>
      <c r="I950" s="251"/>
      <c r="J950" s="251"/>
      <c r="K950" s="251"/>
      <c r="L950" s="251"/>
      <c r="M950" s="251"/>
    </row>
    <row r="951" spans="1:13" s="249" customFormat="1" x14ac:dyDescent="0.3">
      <c r="A951" s="255"/>
      <c r="B951" s="255"/>
      <c r="C951" s="254"/>
      <c r="D951" s="254"/>
      <c r="E951" s="253"/>
      <c r="F951" s="251"/>
      <c r="G951" s="251"/>
      <c r="H951" s="252"/>
      <c r="I951" s="251"/>
      <c r="J951" s="251"/>
      <c r="K951" s="251"/>
      <c r="L951" s="251"/>
      <c r="M951" s="251"/>
    </row>
    <row r="952" spans="1:13" s="249" customFormat="1" x14ac:dyDescent="0.3">
      <c r="A952" s="255"/>
      <c r="B952" s="255"/>
      <c r="C952" s="254"/>
      <c r="D952" s="254"/>
      <c r="E952" s="253"/>
      <c r="F952" s="251"/>
      <c r="G952" s="251"/>
      <c r="H952" s="252"/>
      <c r="I952" s="251"/>
      <c r="J952" s="251"/>
      <c r="K952" s="251"/>
      <c r="L952" s="251"/>
      <c r="M952" s="251"/>
    </row>
    <row r="953" spans="1:13" s="249" customFormat="1" x14ac:dyDescent="0.3">
      <c r="A953" s="255"/>
      <c r="B953" s="255"/>
      <c r="C953" s="254"/>
      <c r="D953" s="254"/>
      <c r="E953" s="253"/>
      <c r="F953" s="251"/>
      <c r="G953" s="251"/>
      <c r="H953" s="252"/>
      <c r="I953" s="251"/>
      <c r="J953" s="251"/>
      <c r="K953" s="251"/>
      <c r="L953" s="251"/>
      <c r="M953" s="251"/>
    </row>
    <row r="954" spans="1:13" s="249" customFormat="1" x14ac:dyDescent="0.3">
      <c r="A954" s="255"/>
      <c r="B954" s="255"/>
      <c r="C954" s="254"/>
      <c r="D954" s="254"/>
      <c r="E954" s="253"/>
      <c r="F954" s="251"/>
      <c r="G954" s="251"/>
      <c r="H954" s="252"/>
      <c r="I954" s="251"/>
      <c r="J954" s="251"/>
      <c r="K954" s="251"/>
      <c r="L954" s="251"/>
      <c r="M954" s="251"/>
    </row>
    <row r="955" spans="1:13" s="249" customFormat="1" x14ac:dyDescent="0.3">
      <c r="A955" s="255"/>
      <c r="B955" s="255"/>
      <c r="C955" s="254"/>
      <c r="D955" s="254"/>
      <c r="E955" s="253"/>
      <c r="F955" s="251"/>
      <c r="G955" s="251"/>
      <c r="H955" s="252"/>
      <c r="I955" s="251"/>
      <c r="J955" s="251"/>
      <c r="K955" s="251"/>
      <c r="L955" s="251"/>
      <c r="M955" s="251"/>
    </row>
    <row r="956" spans="1:13" s="249" customFormat="1" x14ac:dyDescent="0.3">
      <c r="A956" s="255"/>
      <c r="B956" s="255"/>
      <c r="C956" s="254"/>
      <c r="D956" s="254"/>
      <c r="E956" s="253"/>
      <c r="F956" s="251"/>
      <c r="G956" s="251"/>
      <c r="H956" s="252"/>
      <c r="I956" s="251"/>
      <c r="J956" s="251"/>
      <c r="K956" s="251"/>
      <c r="L956" s="251"/>
      <c r="M956" s="251"/>
    </row>
    <row r="957" spans="1:13" s="249" customFormat="1" x14ac:dyDescent="0.3">
      <c r="A957" s="255"/>
      <c r="B957" s="255"/>
      <c r="C957" s="254"/>
      <c r="D957" s="254"/>
      <c r="E957" s="253"/>
      <c r="F957" s="251"/>
      <c r="G957" s="251"/>
      <c r="H957" s="252"/>
      <c r="I957" s="251"/>
      <c r="J957" s="251"/>
      <c r="K957" s="251"/>
      <c r="L957" s="251"/>
      <c r="M957" s="251"/>
    </row>
    <row r="958" spans="1:13" s="249" customFormat="1" x14ac:dyDescent="0.3">
      <c r="A958" s="255"/>
      <c r="B958" s="255"/>
      <c r="C958" s="254"/>
      <c r="D958" s="254"/>
      <c r="E958" s="253"/>
      <c r="F958" s="251"/>
      <c r="G958" s="251"/>
      <c r="H958" s="252"/>
      <c r="I958" s="251"/>
      <c r="J958" s="251"/>
      <c r="K958" s="251"/>
      <c r="L958" s="251"/>
      <c r="M958" s="251"/>
    </row>
    <row r="959" spans="1:13" s="249" customFormat="1" x14ac:dyDescent="0.3">
      <c r="A959" s="255"/>
      <c r="B959" s="255"/>
      <c r="C959" s="254"/>
      <c r="D959" s="254"/>
      <c r="E959" s="253"/>
      <c r="F959" s="251"/>
      <c r="G959" s="251"/>
      <c r="H959" s="252"/>
      <c r="I959" s="251"/>
      <c r="J959" s="251"/>
      <c r="K959" s="251"/>
      <c r="L959" s="251"/>
      <c r="M959" s="251"/>
    </row>
    <row r="960" spans="1:13" s="249" customFormat="1" x14ac:dyDescent="0.3">
      <c r="A960" s="255"/>
      <c r="B960" s="255"/>
      <c r="C960" s="254"/>
      <c r="D960" s="254"/>
      <c r="E960" s="253"/>
      <c r="F960" s="251"/>
      <c r="G960" s="251"/>
      <c r="H960" s="252"/>
      <c r="I960" s="251"/>
      <c r="J960" s="251"/>
      <c r="K960" s="251"/>
      <c r="L960" s="251"/>
      <c r="M960" s="251"/>
    </row>
    <row r="961" spans="1:13" s="249" customFormat="1" x14ac:dyDescent="0.3">
      <c r="A961" s="255"/>
      <c r="B961" s="255"/>
      <c r="C961" s="254"/>
      <c r="D961" s="254"/>
      <c r="E961" s="253"/>
      <c r="F961" s="251"/>
      <c r="G961" s="251"/>
      <c r="H961" s="252"/>
      <c r="I961" s="251"/>
      <c r="J961" s="251"/>
      <c r="K961" s="251"/>
      <c r="L961" s="251"/>
      <c r="M961" s="251"/>
    </row>
    <row r="962" spans="1:13" s="249" customFormat="1" x14ac:dyDescent="0.3">
      <c r="A962" s="255"/>
      <c r="B962" s="255"/>
      <c r="C962" s="254"/>
      <c r="D962" s="254"/>
      <c r="E962" s="253"/>
      <c r="F962" s="251"/>
      <c r="G962" s="251"/>
      <c r="H962" s="252"/>
      <c r="I962" s="251"/>
      <c r="J962" s="251"/>
      <c r="K962" s="251"/>
      <c r="L962" s="251"/>
      <c r="M962" s="251"/>
    </row>
    <row r="963" spans="1:13" s="249" customFormat="1" x14ac:dyDescent="0.3">
      <c r="A963" s="255"/>
      <c r="B963" s="255"/>
      <c r="C963" s="254"/>
      <c r="D963" s="254"/>
      <c r="E963" s="253"/>
      <c r="F963" s="251"/>
      <c r="G963" s="251"/>
      <c r="H963" s="252"/>
      <c r="I963" s="251"/>
      <c r="J963" s="251"/>
      <c r="K963" s="251"/>
      <c r="L963" s="251"/>
      <c r="M963" s="251"/>
    </row>
    <row r="964" spans="1:13" s="249" customFormat="1" x14ac:dyDescent="0.3">
      <c r="A964" s="255"/>
      <c r="B964" s="255"/>
      <c r="C964" s="254"/>
      <c r="D964" s="254"/>
      <c r="E964" s="253"/>
      <c r="F964" s="251"/>
      <c r="G964" s="251"/>
      <c r="H964" s="252"/>
      <c r="I964" s="251"/>
      <c r="J964" s="251"/>
      <c r="K964" s="251"/>
      <c r="L964" s="251"/>
      <c r="M964" s="251"/>
    </row>
    <row r="965" spans="1:13" s="249" customFormat="1" x14ac:dyDescent="0.3">
      <c r="A965" s="255"/>
      <c r="B965" s="255"/>
      <c r="C965" s="254"/>
      <c r="D965" s="254"/>
      <c r="E965" s="253"/>
      <c r="F965" s="251"/>
      <c r="G965" s="251"/>
      <c r="H965" s="252"/>
      <c r="I965" s="251"/>
      <c r="J965" s="251"/>
      <c r="K965" s="251"/>
      <c r="L965" s="251"/>
      <c r="M965" s="251"/>
    </row>
    <row r="966" spans="1:13" s="249" customFormat="1" x14ac:dyDescent="0.3">
      <c r="A966" s="255"/>
      <c r="B966" s="255"/>
      <c r="C966" s="254"/>
      <c r="D966" s="254"/>
      <c r="E966" s="253"/>
      <c r="F966" s="251"/>
      <c r="G966" s="251"/>
      <c r="H966" s="252"/>
      <c r="I966" s="251"/>
      <c r="J966" s="251"/>
      <c r="K966" s="251"/>
      <c r="L966" s="251"/>
      <c r="M966" s="251"/>
    </row>
    <row r="967" spans="1:13" s="249" customFormat="1" x14ac:dyDescent="0.3">
      <c r="A967" s="255"/>
      <c r="B967" s="255"/>
      <c r="C967" s="254"/>
      <c r="D967" s="254"/>
      <c r="E967" s="253"/>
      <c r="F967" s="251"/>
      <c r="G967" s="251"/>
      <c r="H967" s="252"/>
      <c r="I967" s="251"/>
      <c r="J967" s="251"/>
      <c r="K967" s="251"/>
      <c r="L967" s="251"/>
      <c r="M967" s="251"/>
    </row>
    <row r="968" spans="1:13" s="249" customFormat="1" x14ac:dyDescent="0.3">
      <c r="A968" s="255"/>
      <c r="B968" s="255"/>
      <c r="C968" s="254"/>
      <c r="D968" s="254"/>
      <c r="E968" s="253"/>
      <c r="F968" s="251"/>
      <c r="G968" s="251"/>
      <c r="H968" s="252"/>
      <c r="I968" s="251"/>
      <c r="J968" s="251"/>
      <c r="K968" s="251"/>
      <c r="L968" s="251"/>
      <c r="M968" s="251"/>
    </row>
    <row r="969" spans="1:13" s="249" customFormat="1" x14ac:dyDescent="0.3">
      <c r="A969" s="255"/>
      <c r="B969" s="255"/>
      <c r="C969" s="254"/>
      <c r="D969" s="254"/>
      <c r="E969" s="253"/>
      <c r="F969" s="251"/>
      <c r="G969" s="251"/>
      <c r="H969" s="252"/>
      <c r="I969" s="251"/>
      <c r="J969" s="251"/>
      <c r="K969" s="251"/>
      <c r="L969" s="251"/>
      <c r="M969" s="251"/>
    </row>
    <row r="970" spans="1:13" s="249" customFormat="1" x14ac:dyDescent="0.3">
      <c r="A970" s="255"/>
      <c r="B970" s="255"/>
      <c r="C970" s="254"/>
      <c r="D970" s="254"/>
      <c r="E970" s="253"/>
      <c r="F970" s="251"/>
      <c r="G970" s="251"/>
      <c r="H970" s="252"/>
      <c r="I970" s="251"/>
      <c r="J970" s="251"/>
      <c r="K970" s="251"/>
      <c r="L970" s="251"/>
      <c r="M970" s="251"/>
    </row>
    <row r="971" spans="1:13" s="249" customFormat="1" x14ac:dyDescent="0.3">
      <c r="A971" s="255"/>
      <c r="B971" s="255"/>
      <c r="C971" s="254"/>
      <c r="D971" s="254"/>
      <c r="E971" s="253"/>
      <c r="F971" s="251"/>
      <c r="G971" s="251"/>
      <c r="H971" s="252"/>
      <c r="I971" s="251"/>
      <c r="J971" s="251"/>
      <c r="K971" s="251"/>
      <c r="L971" s="251"/>
      <c r="M971" s="251"/>
    </row>
    <row r="972" spans="1:13" s="249" customFormat="1" x14ac:dyDescent="0.3">
      <c r="A972" s="255"/>
      <c r="B972" s="255"/>
      <c r="C972" s="254"/>
      <c r="D972" s="254"/>
      <c r="E972" s="253"/>
      <c r="F972" s="251"/>
      <c r="G972" s="251"/>
      <c r="H972" s="252"/>
      <c r="I972" s="251"/>
      <c r="J972" s="251"/>
      <c r="K972" s="251"/>
      <c r="L972" s="251"/>
      <c r="M972" s="251"/>
    </row>
    <row r="973" spans="1:13" s="249" customFormat="1" x14ac:dyDescent="0.3">
      <c r="A973" s="255"/>
      <c r="B973" s="255"/>
      <c r="C973" s="254"/>
      <c r="D973" s="254"/>
      <c r="E973" s="253"/>
      <c r="F973" s="251"/>
      <c r="G973" s="251"/>
      <c r="H973" s="252"/>
      <c r="I973" s="251"/>
      <c r="J973" s="251"/>
      <c r="K973" s="251"/>
      <c r="L973" s="251"/>
      <c r="M973" s="251"/>
    </row>
    <row r="974" spans="1:13" s="249" customFormat="1" x14ac:dyDescent="0.3">
      <c r="A974" s="255"/>
      <c r="B974" s="255"/>
      <c r="C974" s="254"/>
      <c r="D974" s="254"/>
      <c r="E974" s="253"/>
      <c r="F974" s="251"/>
      <c r="G974" s="251"/>
      <c r="H974" s="252"/>
      <c r="I974" s="251"/>
      <c r="J974" s="251"/>
      <c r="K974" s="251"/>
      <c r="L974" s="251"/>
      <c r="M974" s="251"/>
    </row>
    <row r="975" spans="1:13" s="249" customFormat="1" x14ac:dyDescent="0.3">
      <c r="A975" s="255"/>
      <c r="B975" s="255"/>
      <c r="C975" s="254"/>
      <c r="D975" s="254"/>
      <c r="E975" s="253"/>
      <c r="F975" s="251"/>
      <c r="G975" s="251"/>
      <c r="H975" s="252"/>
      <c r="I975" s="251"/>
      <c r="J975" s="251"/>
      <c r="K975" s="251"/>
      <c r="L975" s="251"/>
      <c r="M975" s="251"/>
    </row>
    <row r="976" spans="1:13" s="249" customFormat="1" x14ac:dyDescent="0.3">
      <c r="A976" s="255"/>
      <c r="B976" s="255"/>
      <c r="C976" s="254"/>
      <c r="D976" s="254"/>
      <c r="E976" s="253"/>
      <c r="F976" s="251"/>
      <c r="G976" s="251"/>
      <c r="H976" s="252"/>
      <c r="I976" s="251"/>
      <c r="J976" s="251"/>
      <c r="K976" s="251"/>
      <c r="L976" s="251"/>
      <c r="M976" s="251"/>
    </row>
    <row r="977" spans="1:13" s="249" customFormat="1" x14ac:dyDescent="0.3">
      <c r="A977" s="255"/>
      <c r="B977" s="255"/>
      <c r="C977" s="254"/>
      <c r="D977" s="254"/>
      <c r="E977" s="253"/>
      <c r="F977" s="251"/>
      <c r="G977" s="251"/>
      <c r="H977" s="252"/>
      <c r="I977" s="251"/>
      <c r="J977" s="251"/>
      <c r="K977" s="251"/>
      <c r="L977" s="251"/>
      <c r="M977" s="251"/>
    </row>
    <row r="978" spans="1:13" s="249" customFormat="1" x14ac:dyDescent="0.3">
      <c r="A978" s="255"/>
      <c r="B978" s="255"/>
      <c r="C978" s="254"/>
      <c r="D978" s="254"/>
      <c r="E978" s="253"/>
      <c r="F978" s="251"/>
      <c r="G978" s="251"/>
      <c r="H978" s="252"/>
      <c r="I978" s="251"/>
      <c r="J978" s="251"/>
      <c r="K978" s="251"/>
      <c r="L978" s="251"/>
      <c r="M978" s="251"/>
    </row>
    <row r="979" spans="1:13" s="249" customFormat="1" x14ac:dyDescent="0.3">
      <c r="A979" s="255"/>
      <c r="B979" s="255"/>
      <c r="C979" s="254"/>
      <c r="D979" s="254"/>
      <c r="E979" s="253"/>
      <c r="F979" s="251"/>
      <c r="G979" s="251"/>
      <c r="H979" s="252"/>
      <c r="I979" s="251"/>
      <c r="J979" s="251"/>
      <c r="K979" s="251"/>
      <c r="L979" s="251"/>
      <c r="M979" s="251"/>
    </row>
    <row r="980" spans="1:13" s="249" customFormat="1" x14ac:dyDescent="0.3">
      <c r="A980" s="255"/>
      <c r="B980" s="255"/>
      <c r="C980" s="254"/>
      <c r="D980" s="254"/>
      <c r="E980" s="253"/>
      <c r="F980" s="251"/>
      <c r="G980" s="251"/>
      <c r="H980" s="252"/>
      <c r="I980" s="251"/>
      <c r="J980" s="251"/>
      <c r="K980" s="251"/>
      <c r="L980" s="251"/>
      <c r="M980" s="251"/>
    </row>
    <row r="981" spans="1:13" s="249" customFormat="1" x14ac:dyDescent="0.3">
      <c r="A981" s="255"/>
      <c r="B981" s="255"/>
      <c r="C981" s="254"/>
      <c r="D981" s="254"/>
      <c r="E981" s="253"/>
      <c r="F981" s="251"/>
      <c r="G981" s="251"/>
      <c r="H981" s="252"/>
      <c r="I981" s="251"/>
      <c r="J981" s="251"/>
      <c r="K981" s="251"/>
      <c r="L981" s="251"/>
      <c r="M981" s="251"/>
    </row>
    <row r="982" spans="1:13" s="249" customFormat="1" x14ac:dyDescent="0.3">
      <c r="A982" s="255"/>
      <c r="B982" s="255"/>
      <c r="C982" s="254"/>
      <c r="D982" s="254"/>
      <c r="E982" s="253"/>
      <c r="F982" s="251"/>
      <c r="G982" s="251"/>
      <c r="H982" s="252"/>
      <c r="I982" s="251"/>
      <c r="J982" s="251"/>
      <c r="K982" s="251"/>
      <c r="L982" s="251"/>
      <c r="M982" s="251"/>
    </row>
    <row r="983" spans="1:13" s="249" customFormat="1" x14ac:dyDescent="0.3">
      <c r="A983" s="255"/>
      <c r="B983" s="255"/>
      <c r="C983" s="254"/>
      <c r="D983" s="254"/>
      <c r="E983" s="253"/>
      <c r="F983" s="251"/>
      <c r="G983" s="251"/>
      <c r="H983" s="252"/>
      <c r="I983" s="251"/>
      <c r="J983" s="251"/>
      <c r="K983" s="251"/>
      <c r="L983" s="251"/>
      <c r="M983" s="251"/>
    </row>
    <row r="984" spans="1:13" s="249" customFormat="1" x14ac:dyDescent="0.3">
      <c r="A984" s="255"/>
      <c r="B984" s="255"/>
      <c r="C984" s="254"/>
      <c r="D984" s="254"/>
      <c r="E984" s="253"/>
      <c r="F984" s="251"/>
      <c r="G984" s="251"/>
      <c r="H984" s="252"/>
      <c r="I984" s="251"/>
      <c r="J984" s="251"/>
      <c r="K984" s="251"/>
      <c r="L984" s="251"/>
      <c r="M984" s="251"/>
    </row>
    <row r="985" spans="1:13" s="249" customFormat="1" x14ac:dyDescent="0.3">
      <c r="A985" s="255"/>
      <c r="B985" s="255"/>
      <c r="C985" s="254"/>
      <c r="D985" s="254"/>
      <c r="E985" s="253"/>
      <c r="F985" s="251"/>
      <c r="G985" s="251"/>
      <c r="H985" s="252"/>
      <c r="I985" s="251"/>
      <c r="J985" s="251"/>
      <c r="K985" s="251"/>
      <c r="L985" s="251"/>
      <c r="M985" s="251"/>
    </row>
    <row r="986" spans="1:13" s="249" customFormat="1" x14ac:dyDescent="0.3">
      <c r="A986" s="255"/>
      <c r="B986" s="255"/>
      <c r="C986" s="254"/>
      <c r="D986" s="254"/>
      <c r="E986" s="253"/>
      <c r="F986" s="251"/>
      <c r="G986" s="251"/>
      <c r="H986" s="252"/>
      <c r="I986" s="251"/>
      <c r="J986" s="251"/>
      <c r="K986" s="251"/>
      <c r="L986" s="251"/>
      <c r="M986" s="251"/>
    </row>
    <row r="987" spans="1:13" s="249" customFormat="1" x14ac:dyDescent="0.3">
      <c r="A987" s="255"/>
      <c r="B987" s="255"/>
      <c r="C987" s="254"/>
      <c r="D987" s="254"/>
      <c r="E987" s="253"/>
      <c r="F987" s="251"/>
      <c r="G987" s="251"/>
      <c r="H987" s="252"/>
      <c r="I987" s="251"/>
      <c r="J987" s="251"/>
      <c r="K987" s="251"/>
      <c r="L987" s="251"/>
      <c r="M987" s="251"/>
    </row>
    <row r="988" spans="1:13" s="249" customFormat="1" x14ac:dyDescent="0.3">
      <c r="A988" s="255"/>
      <c r="B988" s="255"/>
      <c r="C988" s="254"/>
      <c r="D988" s="254"/>
      <c r="E988" s="253"/>
      <c r="F988" s="251"/>
      <c r="G988" s="251"/>
      <c r="H988" s="252"/>
      <c r="I988" s="251"/>
      <c r="J988" s="251"/>
      <c r="K988" s="251"/>
      <c r="L988" s="251"/>
      <c r="M988" s="251"/>
    </row>
    <row r="989" spans="1:13" s="249" customFormat="1" x14ac:dyDescent="0.3">
      <c r="A989" s="255"/>
      <c r="B989" s="255"/>
      <c r="C989" s="254"/>
      <c r="D989" s="254"/>
      <c r="E989" s="253"/>
      <c r="F989" s="251"/>
      <c r="G989" s="251"/>
      <c r="H989" s="252"/>
      <c r="I989" s="251"/>
      <c r="J989" s="251"/>
      <c r="K989" s="251"/>
      <c r="L989" s="251"/>
      <c r="M989" s="251"/>
    </row>
    <row r="990" spans="1:13" s="249" customFormat="1" x14ac:dyDescent="0.3">
      <c r="A990" s="255"/>
      <c r="B990" s="255"/>
      <c r="C990" s="254"/>
      <c r="D990" s="254"/>
      <c r="E990" s="253"/>
      <c r="F990" s="251"/>
      <c r="G990" s="251"/>
      <c r="H990" s="252"/>
      <c r="I990" s="251"/>
      <c r="J990" s="251"/>
      <c r="K990" s="251"/>
      <c r="L990" s="251"/>
      <c r="M990" s="251"/>
    </row>
    <row r="991" spans="1:13" s="249" customFormat="1" x14ac:dyDescent="0.3">
      <c r="A991" s="255"/>
      <c r="B991" s="255"/>
      <c r="C991" s="254"/>
      <c r="D991" s="254"/>
      <c r="E991" s="253"/>
      <c r="F991" s="251"/>
      <c r="G991" s="251"/>
      <c r="H991" s="252"/>
      <c r="I991" s="251"/>
      <c r="J991" s="251"/>
      <c r="K991" s="251"/>
      <c r="L991" s="251"/>
      <c r="M991" s="251"/>
    </row>
    <row r="992" spans="1:13" s="249" customFormat="1" x14ac:dyDescent="0.3">
      <c r="A992" s="255"/>
      <c r="B992" s="255"/>
      <c r="C992" s="254"/>
      <c r="D992" s="254"/>
      <c r="E992" s="253"/>
      <c r="F992" s="251"/>
      <c r="G992" s="251"/>
      <c r="H992" s="252"/>
      <c r="I992" s="251"/>
      <c r="J992" s="251"/>
      <c r="K992" s="251"/>
      <c r="L992" s="251"/>
      <c r="M992" s="251"/>
    </row>
    <row r="993" spans="1:13" s="249" customFormat="1" x14ac:dyDescent="0.3">
      <c r="A993" s="255"/>
      <c r="B993" s="255"/>
      <c r="C993" s="254"/>
      <c r="D993" s="254"/>
      <c r="E993" s="253"/>
      <c r="F993" s="251"/>
      <c r="G993" s="251"/>
      <c r="H993" s="252"/>
      <c r="I993" s="251"/>
      <c r="J993" s="251"/>
      <c r="K993" s="251"/>
      <c r="L993" s="251"/>
      <c r="M993" s="251"/>
    </row>
    <row r="994" spans="1:13" s="249" customFormat="1" x14ac:dyDescent="0.3">
      <c r="A994" s="255"/>
      <c r="B994" s="255"/>
      <c r="C994" s="254"/>
      <c r="D994" s="254"/>
      <c r="E994" s="253"/>
      <c r="F994" s="251"/>
      <c r="G994" s="251"/>
      <c r="H994" s="252"/>
      <c r="I994" s="251"/>
      <c r="J994" s="251"/>
      <c r="K994" s="251"/>
      <c r="L994" s="251"/>
      <c r="M994" s="251"/>
    </row>
    <row r="995" spans="1:13" s="249" customFormat="1" x14ac:dyDescent="0.3">
      <c r="A995" s="255"/>
      <c r="B995" s="255"/>
      <c r="C995" s="254"/>
      <c r="D995" s="254"/>
      <c r="E995" s="253"/>
      <c r="F995" s="251"/>
      <c r="G995" s="251"/>
      <c r="H995" s="252"/>
      <c r="I995" s="251"/>
      <c r="J995" s="251"/>
      <c r="K995" s="251"/>
      <c r="L995" s="251"/>
      <c r="M995" s="251"/>
    </row>
    <row r="996" spans="1:13" s="249" customFormat="1" x14ac:dyDescent="0.3">
      <c r="A996" s="255"/>
      <c r="B996" s="255"/>
      <c r="C996" s="254"/>
      <c r="D996" s="254"/>
      <c r="E996" s="253"/>
      <c r="F996" s="251"/>
      <c r="G996" s="251"/>
      <c r="H996" s="252"/>
      <c r="I996" s="251"/>
      <c r="J996" s="251"/>
      <c r="K996" s="251"/>
      <c r="L996" s="251"/>
      <c r="M996" s="251"/>
    </row>
    <row r="997" spans="1:13" s="249" customFormat="1" x14ac:dyDescent="0.3">
      <c r="A997" s="255"/>
      <c r="B997" s="255"/>
      <c r="C997" s="254"/>
      <c r="D997" s="254"/>
      <c r="E997" s="253"/>
      <c r="F997" s="251"/>
      <c r="G997" s="251"/>
      <c r="H997" s="252"/>
      <c r="I997" s="251"/>
      <c r="J997" s="251"/>
      <c r="K997" s="251"/>
      <c r="L997" s="251"/>
      <c r="M997" s="251"/>
    </row>
    <row r="998" spans="1:13" s="249" customFormat="1" x14ac:dyDescent="0.3">
      <c r="A998" s="255"/>
      <c r="B998" s="255"/>
      <c r="C998" s="254"/>
      <c r="D998" s="254"/>
      <c r="E998" s="253"/>
      <c r="F998" s="251"/>
      <c r="G998" s="251"/>
      <c r="H998" s="252"/>
      <c r="I998" s="251"/>
      <c r="J998" s="251"/>
      <c r="K998" s="251"/>
      <c r="L998" s="251"/>
      <c r="M998" s="251"/>
    </row>
    <row r="999" spans="1:13" s="249" customFormat="1" x14ac:dyDescent="0.3">
      <c r="A999" s="255"/>
      <c r="B999" s="255"/>
      <c r="C999" s="254"/>
      <c r="D999" s="254"/>
      <c r="E999" s="253"/>
      <c r="F999" s="251"/>
      <c r="G999" s="251"/>
      <c r="H999" s="252"/>
      <c r="I999" s="251"/>
      <c r="J999" s="251"/>
      <c r="K999" s="251"/>
      <c r="L999" s="251"/>
      <c r="M999" s="251"/>
    </row>
    <row r="1000" spans="1:13" s="249" customFormat="1" x14ac:dyDescent="0.3">
      <c r="A1000" s="255"/>
      <c r="B1000" s="255"/>
      <c r="C1000" s="254"/>
      <c r="D1000" s="254"/>
      <c r="E1000" s="253"/>
      <c r="F1000" s="251"/>
      <c r="G1000" s="251"/>
      <c r="H1000" s="252"/>
      <c r="I1000" s="251"/>
      <c r="J1000" s="251"/>
      <c r="K1000" s="251"/>
      <c r="L1000" s="251"/>
      <c r="M1000" s="251"/>
    </row>
    <row r="1001" spans="1:13" s="249" customFormat="1" x14ac:dyDescent="0.3">
      <c r="A1001" s="255"/>
      <c r="B1001" s="255"/>
      <c r="C1001" s="254"/>
      <c r="D1001" s="254"/>
      <c r="E1001" s="253"/>
      <c r="F1001" s="251"/>
      <c r="G1001" s="251"/>
      <c r="H1001" s="252"/>
      <c r="I1001" s="251"/>
      <c r="J1001" s="251"/>
      <c r="K1001" s="251"/>
      <c r="L1001" s="251"/>
      <c r="M1001" s="251"/>
    </row>
    <row r="1002" spans="1:13" s="249" customFormat="1" x14ac:dyDescent="0.3">
      <c r="A1002" s="255"/>
      <c r="B1002" s="255"/>
      <c r="C1002" s="254"/>
      <c r="D1002" s="254"/>
      <c r="E1002" s="253"/>
      <c r="F1002" s="251"/>
      <c r="G1002" s="251"/>
      <c r="H1002" s="252"/>
      <c r="I1002" s="251"/>
      <c r="J1002" s="251"/>
      <c r="K1002" s="251"/>
      <c r="L1002" s="251"/>
      <c r="M1002" s="251"/>
    </row>
    <row r="1003" spans="1:13" s="249" customFormat="1" x14ac:dyDescent="0.3">
      <c r="A1003" s="255"/>
      <c r="B1003" s="255"/>
      <c r="C1003" s="254"/>
      <c r="D1003" s="254"/>
      <c r="E1003" s="253"/>
      <c r="F1003" s="251"/>
      <c r="G1003" s="251"/>
      <c r="H1003" s="252"/>
      <c r="I1003" s="251"/>
      <c r="J1003" s="251"/>
      <c r="K1003" s="251"/>
      <c r="L1003" s="251"/>
      <c r="M1003" s="251"/>
    </row>
    <row r="1004" spans="1:13" s="249" customFormat="1" x14ac:dyDescent="0.3">
      <c r="A1004" s="255"/>
      <c r="B1004" s="255"/>
      <c r="C1004" s="254"/>
      <c r="D1004" s="254"/>
      <c r="E1004" s="253"/>
      <c r="F1004" s="251"/>
      <c r="G1004" s="251"/>
      <c r="H1004" s="252"/>
      <c r="I1004" s="251"/>
      <c r="J1004" s="251"/>
      <c r="K1004" s="251"/>
      <c r="L1004" s="251"/>
      <c r="M1004" s="251"/>
    </row>
    <row r="1005" spans="1:13" s="249" customFormat="1" x14ac:dyDescent="0.3">
      <c r="A1005" s="255"/>
      <c r="B1005" s="255"/>
      <c r="C1005" s="254"/>
      <c r="D1005" s="254"/>
      <c r="E1005" s="253"/>
      <c r="F1005" s="251"/>
      <c r="G1005" s="251"/>
      <c r="H1005" s="252"/>
      <c r="I1005" s="251"/>
      <c r="J1005" s="251"/>
      <c r="K1005" s="251"/>
      <c r="L1005" s="251"/>
      <c r="M1005" s="251"/>
    </row>
    <row r="1006" spans="1:13" s="249" customFormat="1" x14ac:dyDescent="0.3">
      <c r="A1006" s="255"/>
      <c r="B1006" s="255"/>
      <c r="C1006" s="254"/>
      <c r="D1006" s="254"/>
      <c r="E1006" s="253"/>
      <c r="F1006" s="251"/>
      <c r="G1006" s="251"/>
      <c r="H1006" s="252"/>
      <c r="I1006" s="251"/>
      <c r="J1006" s="251"/>
      <c r="K1006" s="251"/>
      <c r="L1006" s="251"/>
      <c r="M1006" s="251"/>
    </row>
    <row r="1007" spans="1:13" s="249" customFormat="1" x14ac:dyDescent="0.3">
      <c r="A1007" s="255"/>
      <c r="B1007" s="255"/>
      <c r="C1007" s="254"/>
      <c r="D1007" s="254"/>
      <c r="E1007" s="253"/>
      <c r="F1007" s="251"/>
      <c r="G1007" s="251"/>
      <c r="H1007" s="252"/>
      <c r="I1007" s="251"/>
      <c r="J1007" s="251"/>
      <c r="K1007" s="251"/>
      <c r="L1007" s="251"/>
      <c r="M1007" s="251"/>
    </row>
    <row r="1008" spans="1:13" s="249" customFormat="1" x14ac:dyDescent="0.3">
      <c r="A1008" s="255"/>
      <c r="B1008" s="255"/>
      <c r="C1008" s="254"/>
      <c r="D1008" s="254"/>
      <c r="E1008" s="253"/>
      <c r="F1008" s="251"/>
      <c r="G1008" s="251"/>
      <c r="H1008" s="252"/>
      <c r="I1008" s="251"/>
      <c r="J1008" s="251"/>
      <c r="K1008" s="251"/>
      <c r="L1008" s="251"/>
      <c r="M1008" s="251"/>
    </row>
    <row r="1009" spans="1:13" s="249" customFormat="1" x14ac:dyDescent="0.3">
      <c r="A1009" s="255"/>
      <c r="B1009" s="255"/>
      <c r="C1009" s="254"/>
      <c r="D1009" s="254"/>
      <c r="E1009" s="253"/>
      <c r="F1009" s="251"/>
      <c r="G1009" s="251"/>
      <c r="H1009" s="252"/>
      <c r="I1009" s="251"/>
      <c r="J1009" s="251"/>
      <c r="K1009" s="251"/>
      <c r="L1009" s="251"/>
      <c r="M1009" s="251"/>
    </row>
    <row r="1010" spans="1:13" s="249" customFormat="1" x14ac:dyDescent="0.3">
      <c r="A1010" s="255"/>
      <c r="B1010" s="255"/>
      <c r="C1010" s="254"/>
      <c r="D1010" s="254"/>
      <c r="E1010" s="253"/>
      <c r="F1010" s="251"/>
      <c r="G1010" s="251"/>
      <c r="H1010" s="252"/>
      <c r="I1010" s="251"/>
      <c r="J1010" s="251"/>
      <c r="K1010" s="251"/>
      <c r="L1010" s="251"/>
      <c r="M1010" s="251"/>
    </row>
    <row r="1011" spans="1:13" s="249" customFormat="1" x14ac:dyDescent="0.3">
      <c r="A1011" s="255"/>
      <c r="B1011" s="255"/>
      <c r="C1011" s="254"/>
      <c r="D1011" s="254"/>
      <c r="E1011" s="253"/>
      <c r="F1011" s="251"/>
      <c r="G1011" s="251"/>
      <c r="H1011" s="252"/>
      <c r="I1011" s="251"/>
      <c r="J1011" s="251"/>
      <c r="K1011" s="251"/>
      <c r="L1011" s="251"/>
      <c r="M1011" s="251"/>
    </row>
    <row r="1012" spans="1:13" s="249" customFormat="1" x14ac:dyDescent="0.3">
      <c r="A1012" s="255"/>
      <c r="B1012" s="255"/>
      <c r="C1012" s="254"/>
      <c r="D1012" s="254"/>
      <c r="E1012" s="253"/>
      <c r="F1012" s="251"/>
      <c r="G1012" s="251"/>
      <c r="H1012" s="252"/>
      <c r="I1012" s="251"/>
      <c r="J1012" s="251"/>
      <c r="K1012" s="251"/>
      <c r="L1012" s="251"/>
      <c r="M1012" s="251"/>
    </row>
    <row r="1013" spans="1:13" s="249" customFormat="1" x14ac:dyDescent="0.3">
      <c r="A1013" s="255"/>
      <c r="B1013" s="255"/>
      <c r="C1013" s="254"/>
      <c r="D1013" s="254"/>
      <c r="E1013" s="253"/>
      <c r="F1013" s="251"/>
      <c r="G1013" s="251"/>
      <c r="H1013" s="252"/>
      <c r="I1013" s="251"/>
      <c r="J1013" s="251"/>
      <c r="K1013" s="251"/>
      <c r="L1013" s="251"/>
      <c r="M1013" s="251"/>
    </row>
    <row r="1014" spans="1:13" s="249" customFormat="1" x14ac:dyDescent="0.3">
      <c r="A1014" s="255"/>
      <c r="B1014" s="255"/>
      <c r="C1014" s="254"/>
      <c r="D1014" s="254"/>
      <c r="E1014" s="253"/>
      <c r="F1014" s="251"/>
      <c r="G1014" s="251"/>
      <c r="H1014" s="252"/>
      <c r="I1014" s="251"/>
      <c r="J1014" s="251"/>
      <c r="K1014" s="251"/>
      <c r="L1014" s="251"/>
      <c r="M1014" s="251"/>
    </row>
    <row r="1015" spans="1:13" s="249" customFormat="1" x14ac:dyDescent="0.3">
      <c r="A1015" s="255"/>
      <c r="B1015" s="255"/>
      <c r="C1015" s="254"/>
      <c r="D1015" s="254"/>
      <c r="E1015" s="253"/>
      <c r="F1015" s="251"/>
      <c r="G1015" s="251"/>
      <c r="H1015" s="252"/>
      <c r="I1015" s="251"/>
      <c r="J1015" s="251"/>
      <c r="K1015" s="251"/>
      <c r="L1015" s="251"/>
      <c r="M1015" s="251"/>
    </row>
    <row r="1016" spans="1:13" s="249" customFormat="1" x14ac:dyDescent="0.3">
      <c r="A1016" s="255"/>
      <c r="B1016" s="255"/>
      <c r="C1016" s="254"/>
      <c r="D1016" s="254"/>
      <c r="E1016" s="253"/>
      <c r="F1016" s="251"/>
      <c r="G1016" s="251"/>
      <c r="H1016" s="252"/>
      <c r="I1016" s="251"/>
      <c r="J1016" s="251"/>
      <c r="K1016" s="251"/>
      <c r="L1016" s="251"/>
      <c r="M1016" s="251"/>
    </row>
    <row r="1017" spans="1:13" s="249" customFormat="1" x14ac:dyDescent="0.3">
      <c r="A1017" s="255"/>
      <c r="B1017" s="255"/>
      <c r="C1017" s="254"/>
      <c r="D1017" s="254"/>
      <c r="E1017" s="253"/>
      <c r="F1017" s="251"/>
      <c r="G1017" s="251"/>
      <c r="H1017" s="252"/>
      <c r="I1017" s="251"/>
      <c r="J1017" s="251"/>
      <c r="K1017" s="251"/>
      <c r="L1017" s="251"/>
      <c r="M1017" s="251"/>
    </row>
    <row r="1018" spans="1:13" s="249" customFormat="1" x14ac:dyDescent="0.3">
      <c r="A1018" s="255"/>
      <c r="B1018" s="255"/>
      <c r="C1018" s="254"/>
      <c r="D1018" s="254"/>
      <c r="E1018" s="253"/>
      <c r="F1018" s="251"/>
      <c r="G1018" s="251"/>
      <c r="H1018" s="252"/>
      <c r="I1018" s="251"/>
      <c r="J1018" s="251"/>
      <c r="K1018" s="251"/>
      <c r="L1018" s="251"/>
      <c r="M1018" s="251"/>
    </row>
    <row r="1019" spans="1:13" s="249" customFormat="1" x14ac:dyDescent="0.3">
      <c r="A1019" s="255"/>
      <c r="B1019" s="255"/>
      <c r="C1019" s="254"/>
      <c r="D1019" s="254"/>
      <c r="E1019" s="253"/>
      <c r="F1019" s="251"/>
      <c r="G1019" s="251"/>
      <c r="H1019" s="252"/>
      <c r="I1019" s="251"/>
      <c r="J1019" s="251"/>
      <c r="K1019" s="251"/>
      <c r="L1019" s="251"/>
      <c r="M1019" s="251"/>
    </row>
    <row r="1020" spans="1:13" s="249" customFormat="1" x14ac:dyDescent="0.3">
      <c r="A1020" s="255"/>
      <c r="B1020" s="255"/>
      <c r="C1020" s="254"/>
      <c r="D1020" s="254"/>
      <c r="E1020" s="253"/>
      <c r="F1020" s="251"/>
      <c r="G1020" s="251"/>
      <c r="H1020" s="252"/>
      <c r="I1020" s="251"/>
      <c r="J1020" s="251"/>
      <c r="K1020" s="251"/>
      <c r="L1020" s="251"/>
      <c r="M1020" s="251"/>
    </row>
    <row r="1021" spans="1:13" s="249" customFormat="1" x14ac:dyDescent="0.3">
      <c r="A1021" s="255"/>
      <c r="B1021" s="255"/>
      <c r="C1021" s="254"/>
      <c r="D1021" s="254"/>
      <c r="E1021" s="253"/>
      <c r="F1021" s="251"/>
      <c r="G1021" s="251"/>
      <c r="H1021" s="252"/>
      <c r="I1021" s="251"/>
      <c r="J1021" s="251"/>
      <c r="K1021" s="251"/>
      <c r="L1021" s="251"/>
      <c r="M1021" s="251"/>
    </row>
    <row r="1022" spans="1:13" s="249" customFormat="1" x14ac:dyDescent="0.3">
      <c r="A1022" s="255"/>
      <c r="B1022" s="255"/>
      <c r="C1022" s="254"/>
      <c r="D1022" s="254"/>
      <c r="E1022" s="253"/>
      <c r="F1022" s="251"/>
      <c r="G1022" s="251"/>
      <c r="H1022" s="252"/>
      <c r="I1022" s="251"/>
      <c r="J1022" s="251"/>
      <c r="K1022" s="251"/>
      <c r="L1022" s="251"/>
      <c r="M1022" s="251"/>
    </row>
    <row r="1023" spans="1:13" s="249" customFormat="1" x14ac:dyDescent="0.3">
      <c r="A1023" s="255"/>
      <c r="B1023" s="255"/>
      <c r="C1023" s="254"/>
      <c r="D1023" s="254"/>
      <c r="E1023" s="253"/>
      <c r="F1023" s="251"/>
      <c r="G1023" s="251"/>
      <c r="H1023" s="252"/>
      <c r="I1023" s="251"/>
      <c r="J1023" s="251"/>
      <c r="K1023" s="251"/>
      <c r="L1023" s="251"/>
      <c r="M1023" s="251"/>
    </row>
    <row r="1024" spans="1:13" s="249" customFormat="1" x14ac:dyDescent="0.3">
      <c r="A1024" s="255"/>
      <c r="B1024" s="255"/>
      <c r="C1024" s="254"/>
      <c r="D1024" s="254"/>
      <c r="E1024" s="253"/>
      <c r="F1024" s="251"/>
      <c r="G1024" s="251"/>
      <c r="H1024" s="252"/>
      <c r="I1024" s="251"/>
      <c r="J1024" s="251"/>
      <c r="K1024" s="251"/>
      <c r="L1024" s="251"/>
      <c r="M1024" s="251"/>
    </row>
    <row r="1025" spans="1:13" s="249" customFormat="1" x14ac:dyDescent="0.3">
      <c r="A1025" s="255"/>
      <c r="B1025" s="255"/>
      <c r="C1025" s="254"/>
      <c r="D1025" s="254"/>
      <c r="E1025" s="253"/>
      <c r="F1025" s="251"/>
      <c r="G1025" s="251"/>
      <c r="H1025" s="252"/>
      <c r="I1025" s="251"/>
      <c r="J1025" s="251"/>
      <c r="K1025" s="251"/>
      <c r="L1025" s="251"/>
      <c r="M1025" s="251"/>
    </row>
    <row r="1026" spans="1:13" s="249" customFormat="1" x14ac:dyDescent="0.3">
      <c r="A1026" s="255"/>
      <c r="B1026" s="255"/>
      <c r="C1026" s="254"/>
      <c r="D1026" s="254"/>
      <c r="E1026" s="253"/>
      <c r="F1026" s="251"/>
      <c r="G1026" s="251"/>
      <c r="H1026" s="252"/>
      <c r="I1026" s="251"/>
      <c r="J1026" s="251"/>
      <c r="K1026" s="251"/>
      <c r="L1026" s="251"/>
      <c r="M1026" s="251"/>
    </row>
    <row r="1027" spans="1:13" s="249" customFormat="1" x14ac:dyDescent="0.3">
      <c r="A1027" s="255"/>
      <c r="B1027" s="255"/>
      <c r="C1027" s="254"/>
      <c r="D1027" s="254"/>
      <c r="E1027" s="253"/>
      <c r="F1027" s="251"/>
      <c r="G1027" s="251"/>
      <c r="H1027" s="252"/>
      <c r="I1027" s="251"/>
      <c r="J1027" s="251"/>
      <c r="K1027" s="251"/>
      <c r="L1027" s="251"/>
      <c r="M1027" s="251"/>
    </row>
    <row r="1028" spans="1:13" s="249" customFormat="1" x14ac:dyDescent="0.3">
      <c r="A1028" s="255"/>
      <c r="B1028" s="255"/>
      <c r="C1028" s="254"/>
      <c r="D1028" s="254"/>
      <c r="E1028" s="253"/>
      <c r="F1028" s="251"/>
      <c r="G1028" s="251"/>
      <c r="H1028" s="252"/>
      <c r="I1028" s="251"/>
      <c r="J1028" s="251"/>
      <c r="K1028" s="251"/>
      <c r="L1028" s="251"/>
      <c r="M1028" s="251"/>
    </row>
    <row r="1029" spans="1:13" s="249" customFormat="1" x14ac:dyDescent="0.3">
      <c r="A1029" s="255"/>
      <c r="B1029" s="255"/>
      <c r="C1029" s="254"/>
      <c r="D1029" s="254"/>
      <c r="E1029" s="253"/>
      <c r="F1029" s="251"/>
      <c r="G1029" s="251"/>
      <c r="H1029" s="252"/>
      <c r="I1029" s="251"/>
      <c r="J1029" s="251"/>
      <c r="K1029" s="251"/>
      <c r="L1029" s="251"/>
      <c r="M1029" s="251"/>
    </row>
    <row r="1030" spans="1:13" s="249" customFormat="1" x14ac:dyDescent="0.3">
      <c r="A1030" s="255"/>
      <c r="B1030" s="255"/>
      <c r="C1030" s="254"/>
      <c r="D1030" s="254"/>
      <c r="E1030" s="253"/>
      <c r="F1030" s="251"/>
      <c r="G1030" s="251"/>
      <c r="H1030" s="252"/>
      <c r="I1030" s="251"/>
      <c r="J1030" s="251"/>
      <c r="K1030" s="251"/>
      <c r="L1030" s="251"/>
      <c r="M1030" s="251"/>
    </row>
    <row r="1031" spans="1:13" s="249" customFormat="1" x14ac:dyDescent="0.3">
      <c r="A1031" s="255"/>
      <c r="B1031" s="255"/>
      <c r="C1031" s="254"/>
      <c r="D1031" s="254"/>
      <c r="E1031" s="253"/>
      <c r="F1031" s="251"/>
      <c r="G1031" s="251"/>
      <c r="H1031" s="252"/>
      <c r="I1031" s="251"/>
      <c r="J1031" s="251"/>
      <c r="K1031" s="251"/>
      <c r="L1031" s="251"/>
      <c r="M1031" s="251"/>
    </row>
    <row r="1032" spans="1:13" s="249" customFormat="1" x14ac:dyDescent="0.3">
      <c r="A1032" s="255"/>
      <c r="B1032" s="255"/>
      <c r="C1032" s="254"/>
      <c r="D1032" s="254"/>
      <c r="E1032" s="253"/>
      <c r="F1032" s="251"/>
      <c r="G1032" s="251"/>
      <c r="H1032" s="252"/>
      <c r="I1032" s="251"/>
      <c r="J1032" s="251"/>
      <c r="K1032" s="251"/>
      <c r="L1032" s="251"/>
      <c r="M1032" s="251"/>
    </row>
    <row r="1033" spans="1:13" s="249" customFormat="1" x14ac:dyDescent="0.3">
      <c r="A1033" s="255"/>
      <c r="B1033" s="255"/>
      <c r="C1033" s="254"/>
      <c r="D1033" s="254"/>
      <c r="E1033" s="253"/>
      <c r="F1033" s="251"/>
      <c r="G1033" s="251"/>
      <c r="H1033" s="252"/>
      <c r="I1033" s="251"/>
      <c r="J1033" s="251"/>
      <c r="K1033" s="251"/>
      <c r="L1033" s="251"/>
      <c r="M1033" s="251"/>
    </row>
    <row r="1034" spans="1:13" s="249" customFormat="1" x14ac:dyDescent="0.3">
      <c r="A1034" s="255"/>
      <c r="B1034" s="255"/>
      <c r="C1034" s="254"/>
      <c r="D1034" s="254"/>
      <c r="E1034" s="253"/>
      <c r="F1034" s="251"/>
      <c r="G1034" s="251"/>
      <c r="H1034" s="252"/>
      <c r="I1034" s="251"/>
      <c r="J1034" s="251"/>
      <c r="K1034" s="251"/>
      <c r="L1034" s="251"/>
      <c r="M1034" s="251"/>
    </row>
    <row r="1035" spans="1:13" s="249" customFormat="1" x14ac:dyDescent="0.3">
      <c r="A1035" s="255"/>
      <c r="B1035" s="255"/>
      <c r="C1035" s="254"/>
      <c r="D1035" s="254"/>
      <c r="E1035" s="253"/>
      <c r="F1035" s="251"/>
      <c r="G1035" s="251"/>
      <c r="H1035" s="252"/>
      <c r="I1035" s="251"/>
      <c r="J1035" s="251"/>
      <c r="K1035" s="251"/>
      <c r="L1035" s="251"/>
      <c r="M1035" s="251"/>
    </row>
    <row r="1036" spans="1:13" s="249" customFormat="1" x14ac:dyDescent="0.3">
      <c r="A1036" s="255"/>
      <c r="B1036" s="255"/>
      <c r="C1036" s="254"/>
      <c r="D1036" s="254"/>
      <c r="E1036" s="253"/>
      <c r="F1036" s="251"/>
      <c r="G1036" s="251"/>
      <c r="H1036" s="252"/>
      <c r="I1036" s="251"/>
      <c r="J1036" s="251"/>
      <c r="K1036" s="251"/>
      <c r="L1036" s="251"/>
      <c r="M1036" s="251"/>
    </row>
    <row r="1037" spans="1:13" s="249" customFormat="1" x14ac:dyDescent="0.3">
      <c r="A1037" s="255"/>
      <c r="B1037" s="255"/>
      <c r="C1037" s="254"/>
      <c r="D1037" s="254"/>
      <c r="E1037" s="253"/>
      <c r="F1037" s="251"/>
      <c r="G1037" s="251"/>
      <c r="H1037" s="252"/>
      <c r="I1037" s="251"/>
      <c r="J1037" s="251"/>
      <c r="K1037" s="251"/>
      <c r="L1037" s="251"/>
      <c r="M1037" s="251"/>
    </row>
    <row r="1038" spans="1:13" s="249" customFormat="1" x14ac:dyDescent="0.3">
      <c r="A1038" s="255"/>
      <c r="B1038" s="255"/>
      <c r="C1038" s="254"/>
      <c r="D1038" s="254"/>
      <c r="E1038" s="253"/>
      <c r="F1038" s="251"/>
      <c r="G1038" s="251"/>
      <c r="H1038" s="252"/>
      <c r="I1038" s="251"/>
      <c r="J1038" s="251"/>
      <c r="K1038" s="251"/>
      <c r="L1038" s="251"/>
      <c r="M1038" s="251"/>
    </row>
    <row r="1039" spans="1:13" s="249" customFormat="1" x14ac:dyDescent="0.3">
      <c r="A1039" s="255"/>
      <c r="B1039" s="255"/>
      <c r="C1039" s="254"/>
      <c r="D1039" s="254"/>
      <c r="E1039" s="253"/>
      <c r="F1039" s="251"/>
      <c r="G1039" s="251"/>
      <c r="H1039" s="252"/>
      <c r="I1039" s="251"/>
      <c r="J1039" s="251"/>
      <c r="K1039" s="251"/>
      <c r="L1039" s="251"/>
      <c r="M1039" s="251"/>
    </row>
    <row r="1040" spans="1:13" s="249" customFormat="1" x14ac:dyDescent="0.3">
      <c r="A1040" s="255"/>
      <c r="B1040" s="255"/>
      <c r="C1040" s="254"/>
      <c r="D1040" s="254"/>
      <c r="E1040" s="253"/>
      <c r="F1040" s="251"/>
      <c r="G1040" s="251"/>
      <c r="H1040" s="252"/>
      <c r="I1040" s="251"/>
      <c r="J1040" s="251"/>
      <c r="K1040" s="251"/>
      <c r="L1040" s="251"/>
      <c r="M1040" s="251"/>
    </row>
    <row r="1041" spans="1:13" s="249" customFormat="1" x14ac:dyDescent="0.3">
      <c r="A1041" s="255"/>
      <c r="B1041" s="255"/>
      <c r="C1041" s="254"/>
      <c r="D1041" s="254"/>
      <c r="E1041" s="253"/>
      <c r="F1041" s="251"/>
      <c r="G1041" s="251"/>
      <c r="H1041" s="252"/>
      <c r="I1041" s="251"/>
      <c r="J1041" s="251"/>
      <c r="K1041" s="251"/>
      <c r="L1041" s="251"/>
      <c r="M1041" s="251"/>
    </row>
    <row r="1042" spans="1:13" s="249" customFormat="1" x14ac:dyDescent="0.3">
      <c r="A1042" s="255"/>
      <c r="B1042" s="255"/>
      <c r="C1042" s="254"/>
      <c r="D1042" s="254"/>
      <c r="E1042" s="253"/>
      <c r="F1042" s="251"/>
      <c r="G1042" s="251"/>
      <c r="H1042" s="252"/>
      <c r="I1042" s="251"/>
      <c r="J1042" s="251"/>
      <c r="K1042" s="251"/>
      <c r="L1042" s="251"/>
      <c r="M1042" s="251"/>
    </row>
    <row r="1043" spans="1:13" s="249" customFormat="1" x14ac:dyDescent="0.3">
      <c r="A1043" s="255"/>
      <c r="B1043" s="255"/>
      <c r="C1043" s="254"/>
      <c r="D1043" s="254"/>
      <c r="E1043" s="253"/>
      <c r="F1043" s="251"/>
      <c r="G1043" s="251"/>
      <c r="H1043" s="252"/>
      <c r="I1043" s="251"/>
      <c r="J1043" s="251"/>
      <c r="K1043" s="251"/>
      <c r="L1043" s="251"/>
      <c r="M1043" s="251"/>
    </row>
    <row r="1044" spans="1:13" s="249" customFormat="1" x14ac:dyDescent="0.3">
      <c r="A1044" s="255"/>
      <c r="B1044" s="255"/>
      <c r="C1044" s="254"/>
      <c r="D1044" s="254"/>
      <c r="E1044" s="253"/>
      <c r="F1044" s="251"/>
      <c r="G1044" s="251"/>
      <c r="H1044" s="252"/>
      <c r="I1044" s="251"/>
      <c r="J1044" s="251"/>
      <c r="K1044" s="251"/>
      <c r="L1044" s="251"/>
      <c r="M1044" s="251"/>
    </row>
    <row r="1045" spans="1:13" s="249" customFormat="1" x14ac:dyDescent="0.3">
      <c r="A1045" s="255"/>
      <c r="B1045" s="255"/>
      <c r="C1045" s="254"/>
      <c r="D1045" s="254"/>
      <c r="E1045" s="253"/>
      <c r="F1045" s="251"/>
      <c r="G1045" s="251"/>
      <c r="H1045" s="252"/>
      <c r="I1045" s="251"/>
      <c r="J1045" s="251"/>
      <c r="K1045" s="251"/>
      <c r="L1045" s="251"/>
      <c r="M1045" s="251"/>
    </row>
    <row r="1046" spans="1:13" s="249" customFormat="1" x14ac:dyDescent="0.3">
      <c r="A1046" s="255"/>
      <c r="B1046" s="255"/>
      <c r="C1046" s="254"/>
      <c r="D1046" s="254"/>
      <c r="E1046" s="253"/>
      <c r="F1046" s="251"/>
      <c r="G1046" s="251"/>
      <c r="H1046" s="252"/>
      <c r="I1046" s="251"/>
      <c r="J1046" s="251"/>
      <c r="K1046" s="251"/>
      <c r="L1046" s="251"/>
      <c r="M1046" s="251"/>
    </row>
    <row r="1047" spans="1:13" s="249" customFormat="1" x14ac:dyDescent="0.3">
      <c r="A1047" s="255"/>
      <c r="B1047" s="255"/>
      <c r="C1047" s="254"/>
      <c r="D1047" s="254"/>
      <c r="E1047" s="253"/>
      <c r="F1047" s="251"/>
      <c r="G1047" s="251"/>
      <c r="H1047" s="252"/>
      <c r="I1047" s="251"/>
      <c r="J1047" s="251"/>
      <c r="K1047" s="251"/>
      <c r="L1047" s="251"/>
      <c r="M1047" s="251"/>
    </row>
    <row r="1048" spans="1:13" s="249" customFormat="1" x14ac:dyDescent="0.3">
      <c r="A1048" s="255"/>
      <c r="B1048" s="255"/>
      <c r="C1048" s="254"/>
      <c r="D1048" s="254"/>
      <c r="E1048" s="253"/>
      <c r="F1048" s="251"/>
      <c r="G1048" s="251"/>
      <c r="H1048" s="252"/>
      <c r="I1048" s="251"/>
      <c r="J1048" s="251"/>
      <c r="K1048" s="251"/>
      <c r="L1048" s="251"/>
      <c r="M1048" s="251"/>
    </row>
    <row r="1049" spans="1:13" s="249" customFormat="1" x14ac:dyDescent="0.3">
      <c r="A1049" s="255"/>
      <c r="B1049" s="255"/>
      <c r="C1049" s="254"/>
      <c r="D1049" s="254"/>
      <c r="E1049" s="253"/>
      <c r="F1049" s="251"/>
      <c r="G1049" s="251"/>
      <c r="H1049" s="252"/>
      <c r="I1049" s="251"/>
      <c r="J1049" s="251"/>
      <c r="K1049" s="251"/>
      <c r="L1049" s="251"/>
      <c r="M1049" s="251"/>
    </row>
    <row r="1050" spans="1:13" s="249" customFormat="1" x14ac:dyDescent="0.3">
      <c r="A1050" s="255"/>
      <c r="B1050" s="255"/>
      <c r="C1050" s="254"/>
      <c r="D1050" s="254"/>
      <c r="E1050" s="253"/>
      <c r="F1050" s="251"/>
      <c r="G1050" s="251"/>
      <c r="H1050" s="252"/>
      <c r="I1050" s="251"/>
      <c r="J1050" s="251"/>
      <c r="K1050" s="251"/>
      <c r="L1050" s="251"/>
      <c r="M1050" s="251"/>
    </row>
    <row r="1051" spans="1:13" s="249" customFormat="1" x14ac:dyDescent="0.3">
      <c r="A1051" s="255"/>
      <c r="B1051" s="255"/>
      <c r="C1051" s="254"/>
      <c r="D1051" s="254"/>
      <c r="E1051" s="253"/>
      <c r="F1051" s="251"/>
      <c r="G1051" s="251"/>
      <c r="H1051" s="252"/>
      <c r="I1051" s="251"/>
      <c r="J1051" s="251"/>
      <c r="K1051" s="251"/>
      <c r="L1051" s="251"/>
      <c r="M1051" s="251"/>
    </row>
    <row r="1052" spans="1:13" s="249" customFormat="1" x14ac:dyDescent="0.3">
      <c r="A1052" s="255"/>
      <c r="B1052" s="255"/>
      <c r="C1052" s="254"/>
      <c r="D1052" s="254"/>
      <c r="E1052" s="253"/>
      <c r="F1052" s="251"/>
      <c r="G1052" s="251"/>
      <c r="H1052" s="252"/>
      <c r="I1052" s="251"/>
      <c r="J1052" s="251"/>
      <c r="K1052" s="251"/>
      <c r="L1052" s="251"/>
      <c r="M1052" s="251"/>
    </row>
    <row r="1053" spans="1:13" s="249" customFormat="1" x14ac:dyDescent="0.3">
      <c r="A1053" s="255"/>
      <c r="B1053" s="255"/>
      <c r="C1053" s="254"/>
      <c r="D1053" s="254"/>
      <c r="E1053" s="253"/>
      <c r="F1053" s="251"/>
      <c r="G1053" s="251"/>
      <c r="H1053" s="252"/>
      <c r="I1053" s="251"/>
      <c r="J1053" s="251"/>
      <c r="K1053" s="251"/>
      <c r="L1053" s="251"/>
      <c r="M1053" s="251"/>
    </row>
    <row r="1054" spans="1:13" s="249" customFormat="1" x14ac:dyDescent="0.3">
      <c r="A1054" s="255"/>
      <c r="B1054" s="255"/>
      <c r="C1054" s="254"/>
      <c r="D1054" s="254"/>
      <c r="E1054" s="253"/>
      <c r="F1054" s="251"/>
      <c r="G1054" s="251"/>
      <c r="H1054" s="252"/>
      <c r="I1054" s="251"/>
      <c r="J1054" s="251"/>
      <c r="K1054" s="251"/>
      <c r="L1054" s="251"/>
      <c r="M1054" s="251"/>
    </row>
    <row r="1055" spans="1:13" s="249" customFormat="1" x14ac:dyDescent="0.3">
      <c r="A1055" s="255"/>
      <c r="B1055" s="255"/>
      <c r="C1055" s="254"/>
      <c r="D1055" s="254"/>
      <c r="E1055" s="253"/>
      <c r="F1055" s="251"/>
      <c r="G1055" s="251"/>
      <c r="H1055" s="252"/>
      <c r="I1055" s="251"/>
      <c r="J1055" s="251"/>
      <c r="K1055" s="251"/>
      <c r="L1055" s="251"/>
      <c r="M1055" s="251"/>
    </row>
    <row r="1056" spans="1:13" s="249" customFormat="1" x14ac:dyDescent="0.3">
      <c r="A1056" s="255"/>
      <c r="B1056" s="255"/>
      <c r="C1056" s="254"/>
      <c r="D1056" s="254"/>
      <c r="E1056" s="253"/>
      <c r="F1056" s="251"/>
      <c r="G1056" s="251"/>
      <c r="H1056" s="252"/>
      <c r="I1056" s="251"/>
      <c r="J1056" s="251"/>
      <c r="K1056" s="251"/>
      <c r="L1056" s="251"/>
      <c r="M1056" s="251"/>
    </row>
    <row r="1057" spans="1:13" s="249" customFormat="1" x14ac:dyDescent="0.3">
      <c r="A1057" s="255"/>
      <c r="B1057" s="255"/>
      <c r="C1057" s="254"/>
      <c r="D1057" s="254"/>
      <c r="E1057" s="253"/>
      <c r="F1057" s="251"/>
      <c r="G1057" s="251"/>
      <c r="H1057" s="252"/>
      <c r="I1057" s="251"/>
      <c r="J1057" s="251"/>
      <c r="K1057" s="251"/>
      <c r="L1057" s="251"/>
      <c r="M1057" s="251"/>
    </row>
    <row r="1058" spans="1:13" s="249" customFormat="1" x14ac:dyDescent="0.3">
      <c r="A1058" s="255"/>
      <c r="B1058" s="255"/>
      <c r="C1058" s="254"/>
      <c r="D1058" s="254"/>
      <c r="E1058" s="253"/>
      <c r="F1058" s="251"/>
      <c r="G1058" s="251"/>
      <c r="H1058" s="252"/>
      <c r="I1058" s="251"/>
      <c r="J1058" s="251"/>
      <c r="K1058" s="251"/>
      <c r="L1058" s="251"/>
      <c r="M1058" s="251"/>
    </row>
    <row r="1059" spans="1:13" s="249" customFormat="1" x14ac:dyDescent="0.3">
      <c r="A1059" s="255"/>
      <c r="B1059" s="255"/>
      <c r="C1059" s="254"/>
      <c r="D1059" s="254"/>
      <c r="E1059" s="253"/>
      <c r="F1059" s="251"/>
      <c r="G1059" s="251"/>
      <c r="H1059" s="252"/>
      <c r="I1059" s="251"/>
      <c r="J1059" s="251"/>
      <c r="K1059" s="251"/>
      <c r="L1059" s="251"/>
      <c r="M1059" s="251"/>
    </row>
    <row r="1060" spans="1:13" s="249" customFormat="1" x14ac:dyDescent="0.3">
      <c r="A1060" s="255"/>
      <c r="B1060" s="255"/>
      <c r="C1060" s="254"/>
      <c r="D1060" s="254"/>
      <c r="E1060" s="253"/>
      <c r="F1060" s="251"/>
      <c r="G1060" s="251"/>
      <c r="H1060" s="252"/>
      <c r="I1060" s="251"/>
      <c r="J1060" s="251"/>
      <c r="K1060" s="251"/>
      <c r="L1060" s="251"/>
      <c r="M1060" s="251"/>
    </row>
    <row r="1061" spans="1:13" s="249" customFormat="1" x14ac:dyDescent="0.3">
      <c r="A1061" s="255"/>
      <c r="B1061" s="255"/>
      <c r="C1061" s="254"/>
      <c r="D1061" s="254"/>
      <c r="E1061" s="253"/>
      <c r="F1061" s="251"/>
      <c r="G1061" s="251"/>
      <c r="H1061" s="252"/>
      <c r="I1061" s="251"/>
      <c r="J1061" s="251"/>
      <c r="K1061" s="251"/>
      <c r="L1061" s="251"/>
      <c r="M1061" s="251"/>
    </row>
    <row r="1062" spans="1:13" s="249" customFormat="1" x14ac:dyDescent="0.3">
      <c r="A1062" s="255"/>
      <c r="B1062" s="255"/>
      <c r="C1062" s="254"/>
      <c r="D1062" s="254"/>
      <c r="E1062" s="253"/>
      <c r="F1062" s="251"/>
      <c r="G1062" s="251"/>
      <c r="H1062" s="252"/>
      <c r="I1062" s="251"/>
      <c r="J1062" s="251"/>
      <c r="K1062" s="251"/>
      <c r="L1062" s="251"/>
      <c r="M1062" s="251"/>
    </row>
    <row r="1063" spans="1:13" s="249" customFormat="1" x14ac:dyDescent="0.3">
      <c r="A1063" s="255"/>
      <c r="B1063" s="255"/>
      <c r="C1063" s="254"/>
      <c r="D1063" s="254"/>
      <c r="E1063" s="253"/>
      <c r="F1063" s="251"/>
      <c r="G1063" s="251"/>
      <c r="H1063" s="252"/>
      <c r="I1063" s="251"/>
      <c r="J1063" s="251"/>
      <c r="K1063" s="251"/>
      <c r="L1063" s="251"/>
      <c r="M1063" s="251"/>
    </row>
    <row r="1064" spans="1:13" s="249" customFormat="1" x14ac:dyDescent="0.3">
      <c r="A1064" s="255"/>
      <c r="B1064" s="255"/>
      <c r="C1064" s="254"/>
      <c r="D1064" s="254"/>
      <c r="E1064" s="253"/>
      <c r="F1064" s="251"/>
      <c r="G1064" s="251"/>
      <c r="H1064" s="252"/>
      <c r="I1064" s="251"/>
      <c r="J1064" s="251"/>
      <c r="K1064" s="251"/>
      <c r="L1064" s="251"/>
      <c r="M1064" s="251"/>
    </row>
    <row r="1065" spans="1:13" s="249" customFormat="1" x14ac:dyDescent="0.3">
      <c r="A1065" s="255"/>
      <c r="B1065" s="255"/>
      <c r="C1065" s="254"/>
      <c r="D1065" s="254"/>
      <c r="E1065" s="253"/>
      <c r="F1065" s="251"/>
      <c r="G1065" s="251"/>
      <c r="H1065" s="252"/>
      <c r="I1065" s="251"/>
      <c r="J1065" s="251"/>
      <c r="K1065" s="251"/>
      <c r="L1065" s="251"/>
      <c r="M1065" s="251"/>
    </row>
    <row r="1066" spans="1:13" s="249" customFormat="1" x14ac:dyDescent="0.3">
      <c r="A1066" s="255"/>
      <c r="B1066" s="255"/>
      <c r="C1066" s="254"/>
      <c r="D1066" s="254"/>
      <c r="E1066" s="253"/>
      <c r="F1066" s="251"/>
      <c r="G1066" s="251"/>
      <c r="H1066" s="252"/>
      <c r="I1066" s="251"/>
      <c r="J1066" s="251"/>
      <c r="K1066" s="251"/>
      <c r="L1066" s="251"/>
      <c r="M1066" s="251"/>
    </row>
    <row r="1067" spans="1:13" s="249" customFormat="1" x14ac:dyDescent="0.3">
      <c r="A1067" s="255"/>
      <c r="B1067" s="255"/>
      <c r="C1067" s="254"/>
      <c r="D1067" s="254"/>
      <c r="E1067" s="253"/>
      <c r="F1067" s="251"/>
      <c r="G1067" s="251"/>
      <c r="H1067" s="252"/>
      <c r="I1067" s="251"/>
      <c r="J1067" s="251"/>
      <c r="K1067" s="251"/>
      <c r="L1067" s="251"/>
      <c r="M1067" s="251"/>
    </row>
    <row r="1068" spans="1:13" s="249" customFormat="1" x14ac:dyDescent="0.3">
      <c r="A1068" s="255"/>
      <c r="B1068" s="255"/>
      <c r="C1068" s="254"/>
      <c r="D1068" s="254"/>
      <c r="E1068" s="253"/>
      <c r="F1068" s="251"/>
      <c r="G1068" s="251"/>
      <c r="H1068" s="252"/>
      <c r="I1068" s="251"/>
      <c r="J1068" s="251"/>
      <c r="K1068" s="251"/>
      <c r="L1068" s="251"/>
      <c r="M1068" s="251"/>
    </row>
    <row r="1069" spans="1:13" s="249" customFormat="1" x14ac:dyDescent="0.3">
      <c r="A1069" s="255"/>
      <c r="B1069" s="255"/>
      <c r="C1069" s="254"/>
      <c r="D1069" s="254"/>
      <c r="E1069" s="253"/>
      <c r="F1069" s="251"/>
      <c r="G1069" s="251"/>
      <c r="H1069" s="252"/>
      <c r="I1069" s="251"/>
      <c r="J1069" s="251"/>
      <c r="K1069" s="251"/>
      <c r="L1069" s="251"/>
      <c r="M1069" s="251"/>
    </row>
    <row r="1070" spans="1:13" s="249" customFormat="1" x14ac:dyDescent="0.3">
      <c r="A1070" s="255"/>
      <c r="B1070" s="255"/>
      <c r="C1070" s="254"/>
      <c r="D1070" s="254"/>
      <c r="E1070" s="253"/>
      <c r="F1070" s="251"/>
      <c r="G1070" s="251"/>
      <c r="H1070" s="252"/>
      <c r="I1070" s="251"/>
      <c r="J1070" s="251"/>
      <c r="K1070" s="251"/>
      <c r="L1070" s="251"/>
      <c r="M1070" s="251"/>
    </row>
    <row r="1071" spans="1:13" s="249" customFormat="1" x14ac:dyDescent="0.3">
      <c r="A1071" s="255"/>
      <c r="B1071" s="255"/>
      <c r="C1071" s="254"/>
      <c r="D1071" s="254"/>
      <c r="E1071" s="253"/>
      <c r="F1071" s="251"/>
      <c r="G1071" s="251"/>
      <c r="H1071" s="252"/>
      <c r="I1071" s="251"/>
      <c r="J1071" s="251"/>
      <c r="K1071" s="251"/>
      <c r="L1071" s="251"/>
      <c r="M1071" s="251"/>
    </row>
    <row r="1072" spans="1:13" s="249" customFormat="1" x14ac:dyDescent="0.3">
      <c r="A1072" s="255"/>
      <c r="B1072" s="255"/>
      <c r="C1072" s="254"/>
      <c r="D1072" s="254"/>
      <c r="E1072" s="253"/>
      <c r="F1072" s="251"/>
      <c r="G1072" s="251"/>
      <c r="H1072" s="252"/>
      <c r="I1072" s="251"/>
      <c r="J1072" s="251"/>
      <c r="K1072" s="251"/>
      <c r="L1072" s="251"/>
      <c r="M1072" s="251"/>
    </row>
    <row r="1073" spans="1:13" s="249" customFormat="1" x14ac:dyDescent="0.3">
      <c r="A1073" s="255"/>
      <c r="B1073" s="255"/>
      <c r="C1073" s="254"/>
      <c r="D1073" s="254"/>
      <c r="E1073" s="253"/>
      <c r="F1073" s="251"/>
      <c r="G1073" s="251"/>
      <c r="H1073" s="252"/>
      <c r="I1073" s="251"/>
      <c r="J1073" s="251"/>
      <c r="K1073" s="251"/>
      <c r="L1073" s="251"/>
      <c r="M1073" s="251"/>
    </row>
    <row r="1074" spans="1:13" s="249" customFormat="1" x14ac:dyDescent="0.3">
      <c r="A1074" s="255"/>
      <c r="B1074" s="255"/>
      <c r="C1074" s="254"/>
      <c r="D1074" s="254"/>
      <c r="E1074" s="253"/>
      <c r="F1074" s="251"/>
      <c r="G1074" s="251"/>
      <c r="H1074" s="252"/>
      <c r="I1074" s="251"/>
      <c r="J1074" s="251"/>
      <c r="K1074" s="251"/>
      <c r="L1074" s="251"/>
      <c r="M1074" s="251"/>
    </row>
    <row r="1075" spans="1:13" s="249" customFormat="1" x14ac:dyDescent="0.3">
      <c r="A1075" s="255"/>
      <c r="B1075" s="255"/>
      <c r="C1075" s="254"/>
      <c r="D1075" s="254"/>
      <c r="E1075" s="253"/>
      <c r="F1075" s="251"/>
      <c r="G1075" s="251"/>
      <c r="H1075" s="252"/>
      <c r="I1075" s="251"/>
      <c r="J1075" s="251"/>
      <c r="K1075" s="251"/>
      <c r="L1075" s="251"/>
      <c r="M1075" s="251"/>
    </row>
    <row r="1076" spans="1:13" s="249" customFormat="1" x14ac:dyDescent="0.3">
      <c r="A1076" s="255"/>
      <c r="B1076" s="255"/>
      <c r="C1076" s="254"/>
      <c r="D1076" s="254"/>
      <c r="E1076" s="253"/>
      <c r="F1076" s="251"/>
      <c r="G1076" s="251"/>
      <c r="H1076" s="252"/>
      <c r="I1076" s="251"/>
      <c r="J1076" s="251"/>
      <c r="K1076" s="251"/>
      <c r="L1076" s="251"/>
      <c r="M1076" s="251"/>
    </row>
    <row r="1077" spans="1:13" s="249" customFormat="1" x14ac:dyDescent="0.3">
      <c r="A1077" s="255"/>
      <c r="B1077" s="255"/>
      <c r="C1077" s="254"/>
      <c r="D1077" s="254"/>
      <c r="E1077" s="253"/>
      <c r="F1077" s="251"/>
      <c r="G1077" s="251"/>
      <c r="H1077" s="252"/>
      <c r="I1077" s="251"/>
      <c r="J1077" s="251"/>
      <c r="K1077" s="251"/>
      <c r="L1077" s="251"/>
      <c r="M1077" s="251"/>
    </row>
    <row r="1078" spans="1:13" s="249" customFormat="1" x14ac:dyDescent="0.3">
      <c r="A1078" s="255"/>
      <c r="B1078" s="255"/>
      <c r="C1078" s="254"/>
      <c r="D1078" s="254"/>
      <c r="E1078" s="253"/>
      <c r="F1078" s="251"/>
      <c r="G1078" s="251"/>
      <c r="H1078" s="252"/>
      <c r="I1078" s="251"/>
      <c r="J1078" s="251"/>
      <c r="K1078" s="251"/>
      <c r="L1078" s="251"/>
      <c r="M1078" s="251"/>
    </row>
    <row r="1079" spans="1:13" s="249" customFormat="1" x14ac:dyDescent="0.3">
      <c r="A1079" s="255"/>
      <c r="B1079" s="255"/>
      <c r="C1079" s="254"/>
      <c r="D1079" s="254"/>
      <c r="E1079" s="253"/>
      <c r="F1079" s="251"/>
      <c r="G1079" s="251"/>
      <c r="H1079" s="252"/>
      <c r="I1079" s="251"/>
      <c r="J1079" s="251"/>
      <c r="K1079" s="251"/>
      <c r="L1079" s="251"/>
      <c r="M1079" s="251"/>
    </row>
    <row r="1080" spans="1:13" s="249" customFormat="1" x14ac:dyDescent="0.3">
      <c r="A1080" s="255"/>
      <c r="B1080" s="255"/>
      <c r="C1080" s="254"/>
      <c r="D1080" s="254"/>
      <c r="E1080" s="253"/>
      <c r="F1080" s="251"/>
      <c r="G1080" s="251"/>
      <c r="H1080" s="252"/>
      <c r="I1080" s="251"/>
      <c r="J1080" s="251"/>
      <c r="K1080" s="251"/>
      <c r="L1080" s="251"/>
      <c r="M1080" s="251"/>
    </row>
    <row r="1081" spans="1:13" s="249" customFormat="1" x14ac:dyDescent="0.3">
      <c r="A1081" s="255"/>
      <c r="B1081" s="255"/>
      <c r="C1081" s="254"/>
      <c r="D1081" s="254"/>
      <c r="E1081" s="253"/>
      <c r="F1081" s="251"/>
      <c r="G1081" s="251"/>
      <c r="H1081" s="252"/>
      <c r="I1081" s="251"/>
      <c r="J1081" s="251"/>
      <c r="K1081" s="251"/>
      <c r="L1081" s="251"/>
      <c r="M1081" s="251"/>
    </row>
    <row r="1082" spans="1:13" s="249" customFormat="1" x14ac:dyDescent="0.3">
      <c r="A1082" s="255"/>
      <c r="B1082" s="255"/>
      <c r="C1082" s="254"/>
      <c r="D1082" s="254"/>
      <c r="E1082" s="253"/>
      <c r="F1082" s="251"/>
      <c r="G1082" s="251"/>
      <c r="H1082" s="252"/>
      <c r="I1082" s="251"/>
      <c r="J1082" s="251"/>
      <c r="K1082" s="251"/>
      <c r="L1082" s="251"/>
      <c r="M1082" s="251"/>
    </row>
    <row r="1083" spans="1:13" s="249" customFormat="1" x14ac:dyDescent="0.3">
      <c r="A1083" s="255"/>
      <c r="B1083" s="255"/>
      <c r="C1083" s="254"/>
      <c r="D1083" s="254"/>
      <c r="E1083" s="253"/>
      <c r="F1083" s="251"/>
      <c r="G1083" s="251"/>
      <c r="H1083" s="252"/>
      <c r="I1083" s="251"/>
      <c r="J1083" s="251"/>
      <c r="K1083" s="251"/>
      <c r="L1083" s="251"/>
      <c r="M1083" s="251"/>
    </row>
    <row r="1084" spans="1:13" s="249" customFormat="1" x14ac:dyDescent="0.3">
      <c r="A1084" s="255"/>
      <c r="B1084" s="255"/>
      <c r="C1084" s="254"/>
      <c r="D1084" s="254"/>
      <c r="E1084" s="253"/>
      <c r="F1084" s="251"/>
      <c r="G1084" s="251"/>
      <c r="H1084" s="252"/>
      <c r="I1084" s="251"/>
      <c r="J1084" s="251"/>
      <c r="K1084" s="251"/>
      <c r="L1084" s="251"/>
      <c r="M1084" s="251"/>
    </row>
    <row r="1085" spans="1:13" s="249" customFormat="1" x14ac:dyDescent="0.3">
      <c r="A1085" s="255"/>
      <c r="B1085" s="255"/>
      <c r="C1085" s="254"/>
      <c r="D1085" s="254"/>
      <c r="E1085" s="253"/>
      <c r="F1085" s="251"/>
      <c r="G1085" s="251"/>
      <c r="H1085" s="252"/>
      <c r="I1085" s="251"/>
      <c r="J1085" s="251"/>
      <c r="K1085" s="251"/>
      <c r="L1085" s="251"/>
      <c r="M1085" s="251"/>
    </row>
    <row r="1086" spans="1:13" s="249" customFormat="1" x14ac:dyDescent="0.3">
      <c r="A1086" s="255"/>
      <c r="B1086" s="255"/>
      <c r="C1086" s="254"/>
      <c r="D1086" s="254"/>
      <c r="E1086" s="253"/>
      <c r="F1086" s="251"/>
      <c r="G1086" s="251"/>
      <c r="H1086" s="252"/>
      <c r="I1086" s="251"/>
      <c r="J1086" s="251"/>
      <c r="K1086" s="251"/>
      <c r="L1086" s="251"/>
      <c r="M1086" s="251"/>
    </row>
    <row r="1087" spans="1:13" s="249" customFormat="1" x14ac:dyDescent="0.3">
      <c r="A1087" s="255"/>
      <c r="B1087" s="255"/>
      <c r="C1087" s="254"/>
      <c r="D1087" s="254"/>
      <c r="E1087" s="253"/>
      <c r="F1087" s="251"/>
      <c r="G1087" s="251"/>
      <c r="H1087" s="252"/>
      <c r="I1087" s="251"/>
      <c r="J1087" s="251"/>
      <c r="K1087" s="251"/>
      <c r="L1087" s="251"/>
      <c r="M1087" s="251"/>
    </row>
    <row r="1088" spans="1:13" s="249" customFormat="1" x14ac:dyDescent="0.3">
      <c r="A1088" s="255"/>
      <c r="B1088" s="255"/>
      <c r="C1088" s="254"/>
      <c r="D1088" s="254"/>
      <c r="E1088" s="253"/>
      <c r="F1088" s="251"/>
      <c r="G1088" s="251"/>
      <c r="H1088" s="252"/>
      <c r="I1088" s="251"/>
      <c r="J1088" s="251"/>
      <c r="K1088" s="251"/>
      <c r="L1088" s="251"/>
      <c r="M1088" s="251"/>
    </row>
    <row r="1089" spans="1:13" s="249" customFormat="1" x14ac:dyDescent="0.3">
      <c r="A1089" s="255"/>
      <c r="B1089" s="255"/>
      <c r="C1089" s="254"/>
      <c r="D1089" s="254"/>
      <c r="E1089" s="253"/>
      <c r="F1089" s="251"/>
      <c r="G1089" s="251"/>
      <c r="H1089" s="252"/>
      <c r="I1089" s="251"/>
      <c r="J1089" s="251"/>
      <c r="K1089" s="251"/>
      <c r="L1089" s="251"/>
      <c r="M1089" s="251"/>
    </row>
    <row r="1090" spans="1:13" s="249" customFormat="1" x14ac:dyDescent="0.3">
      <c r="A1090" s="255"/>
      <c r="B1090" s="255"/>
      <c r="C1090" s="254"/>
      <c r="D1090" s="254"/>
      <c r="E1090" s="253"/>
      <c r="F1090" s="251"/>
      <c r="G1090" s="251"/>
      <c r="H1090" s="252"/>
      <c r="I1090" s="251"/>
      <c r="J1090" s="251"/>
      <c r="K1090" s="251"/>
      <c r="L1090" s="251"/>
      <c r="M1090" s="251"/>
    </row>
    <row r="1091" spans="1:13" s="249" customFormat="1" x14ac:dyDescent="0.3">
      <c r="A1091" s="255"/>
      <c r="B1091" s="255"/>
      <c r="C1091" s="254"/>
      <c r="D1091" s="254"/>
      <c r="E1091" s="253"/>
      <c r="F1091" s="251"/>
      <c r="G1091" s="251"/>
      <c r="H1091" s="252"/>
      <c r="I1091" s="251"/>
      <c r="J1091" s="251"/>
      <c r="K1091" s="251"/>
      <c r="L1091" s="251"/>
      <c r="M1091" s="251"/>
    </row>
    <row r="1092" spans="1:13" s="249" customFormat="1" x14ac:dyDescent="0.3">
      <c r="A1092" s="255"/>
      <c r="B1092" s="255"/>
      <c r="C1092" s="254"/>
      <c r="D1092" s="254"/>
      <c r="E1092" s="253"/>
      <c r="F1092" s="251"/>
      <c r="G1092" s="251"/>
      <c r="H1092" s="252"/>
      <c r="I1092" s="251"/>
      <c r="J1092" s="251"/>
      <c r="K1092" s="251"/>
      <c r="L1092" s="251"/>
      <c r="M1092" s="251"/>
    </row>
    <row r="1093" spans="1:13" s="249" customFormat="1" x14ac:dyDescent="0.3">
      <c r="A1093" s="255"/>
      <c r="B1093" s="255"/>
      <c r="C1093" s="254"/>
      <c r="D1093" s="254"/>
      <c r="E1093" s="253"/>
      <c r="F1093" s="251"/>
      <c r="G1093" s="251"/>
      <c r="H1093" s="252"/>
      <c r="I1093" s="251"/>
      <c r="J1093" s="251"/>
      <c r="K1093" s="251"/>
      <c r="L1093" s="251"/>
      <c r="M1093" s="251"/>
    </row>
    <row r="1094" spans="1:13" s="249" customFormat="1" x14ac:dyDescent="0.3">
      <c r="A1094" s="255"/>
      <c r="B1094" s="255"/>
      <c r="C1094" s="254"/>
      <c r="D1094" s="254"/>
      <c r="E1094" s="253"/>
      <c r="F1094" s="251"/>
      <c r="G1094" s="251"/>
      <c r="H1094" s="252"/>
      <c r="I1094" s="251"/>
      <c r="J1094" s="251"/>
      <c r="K1094" s="251"/>
      <c r="L1094" s="251"/>
      <c r="M1094" s="251"/>
    </row>
    <row r="1095" spans="1:13" s="249" customFormat="1" x14ac:dyDescent="0.3">
      <c r="A1095" s="255"/>
      <c r="B1095" s="255"/>
      <c r="C1095" s="254"/>
      <c r="D1095" s="254"/>
      <c r="E1095" s="253"/>
      <c r="F1095" s="251"/>
      <c r="G1095" s="251"/>
      <c r="H1095" s="252"/>
      <c r="I1095" s="251"/>
      <c r="J1095" s="251"/>
      <c r="K1095" s="251"/>
      <c r="L1095" s="251"/>
      <c r="M1095" s="251"/>
    </row>
    <row r="1096" spans="1:13" s="249" customFormat="1" x14ac:dyDescent="0.3">
      <c r="A1096" s="255"/>
      <c r="B1096" s="255"/>
      <c r="C1096" s="254"/>
      <c r="D1096" s="254"/>
      <c r="E1096" s="253"/>
      <c r="F1096" s="251"/>
      <c r="G1096" s="251"/>
      <c r="H1096" s="252"/>
      <c r="I1096" s="251"/>
      <c r="J1096" s="251"/>
      <c r="K1096" s="251"/>
      <c r="L1096" s="251"/>
      <c r="M1096" s="251"/>
    </row>
    <row r="1097" spans="1:13" s="249" customFormat="1" x14ac:dyDescent="0.3">
      <c r="A1097" s="255"/>
      <c r="B1097" s="255"/>
      <c r="C1097" s="254"/>
      <c r="D1097" s="254"/>
      <c r="E1097" s="253"/>
      <c r="F1097" s="251"/>
      <c r="G1097" s="251"/>
      <c r="H1097" s="252"/>
      <c r="I1097" s="251"/>
      <c r="J1097" s="251"/>
      <c r="K1097" s="251"/>
      <c r="L1097" s="251"/>
      <c r="M1097" s="251"/>
    </row>
    <row r="1098" spans="1:13" s="249" customFormat="1" x14ac:dyDescent="0.3">
      <c r="A1098" s="255"/>
      <c r="B1098" s="255"/>
      <c r="C1098" s="254"/>
      <c r="D1098" s="254"/>
      <c r="E1098" s="253"/>
      <c r="F1098" s="251"/>
      <c r="G1098" s="251"/>
      <c r="H1098" s="252"/>
      <c r="I1098" s="251"/>
      <c r="J1098" s="251"/>
      <c r="K1098" s="251"/>
      <c r="L1098" s="251"/>
      <c r="M1098" s="251"/>
    </row>
    <row r="1099" spans="1:13" s="249" customFormat="1" x14ac:dyDescent="0.3">
      <c r="A1099" s="255"/>
      <c r="B1099" s="255"/>
      <c r="C1099" s="254"/>
      <c r="D1099" s="254"/>
      <c r="E1099" s="253"/>
      <c r="F1099" s="251"/>
      <c r="G1099" s="251"/>
      <c r="H1099" s="252"/>
      <c r="I1099" s="251"/>
      <c r="J1099" s="251"/>
      <c r="K1099" s="251"/>
      <c r="L1099" s="251"/>
      <c r="M1099" s="251"/>
    </row>
    <row r="1100" spans="1:13" s="249" customFormat="1" x14ac:dyDescent="0.3">
      <c r="A1100" s="255"/>
      <c r="B1100" s="255"/>
      <c r="C1100" s="254"/>
      <c r="D1100" s="254"/>
      <c r="E1100" s="253"/>
      <c r="F1100" s="251"/>
      <c r="G1100" s="251"/>
      <c r="H1100" s="252"/>
      <c r="I1100" s="251"/>
      <c r="J1100" s="251"/>
      <c r="K1100" s="251"/>
      <c r="L1100" s="251"/>
      <c r="M1100" s="251"/>
    </row>
    <row r="1101" spans="1:13" s="249" customFormat="1" x14ac:dyDescent="0.3">
      <c r="A1101" s="255"/>
      <c r="B1101" s="255"/>
      <c r="C1101" s="254"/>
      <c r="D1101" s="254"/>
      <c r="E1101" s="253"/>
      <c r="F1101" s="251"/>
      <c r="G1101" s="251"/>
      <c r="H1101" s="252"/>
      <c r="I1101" s="251"/>
      <c r="J1101" s="251"/>
      <c r="K1101" s="251"/>
      <c r="L1101" s="251"/>
      <c r="M1101" s="251"/>
    </row>
    <row r="1102" spans="1:13" s="249" customFormat="1" x14ac:dyDescent="0.3">
      <c r="A1102" s="255"/>
      <c r="B1102" s="255"/>
      <c r="C1102" s="254"/>
      <c r="D1102" s="254"/>
      <c r="E1102" s="253"/>
      <c r="F1102" s="251"/>
      <c r="G1102" s="251"/>
      <c r="H1102" s="252"/>
      <c r="I1102" s="251"/>
      <c r="J1102" s="251"/>
      <c r="K1102" s="251"/>
      <c r="L1102" s="251"/>
      <c r="M1102" s="251"/>
    </row>
    <row r="1103" spans="1:13" s="249" customFormat="1" x14ac:dyDescent="0.3">
      <c r="A1103" s="255"/>
      <c r="B1103" s="255"/>
      <c r="C1103" s="254"/>
      <c r="D1103" s="254"/>
      <c r="E1103" s="253"/>
      <c r="F1103" s="251"/>
      <c r="G1103" s="251"/>
      <c r="H1103" s="252"/>
      <c r="I1103" s="251"/>
      <c r="J1103" s="251"/>
      <c r="K1103" s="251"/>
      <c r="L1103" s="251"/>
      <c r="M1103" s="251"/>
    </row>
    <row r="1104" spans="1:13" s="249" customFormat="1" x14ac:dyDescent="0.3">
      <c r="A1104" s="255"/>
      <c r="B1104" s="255"/>
      <c r="C1104" s="254"/>
      <c r="D1104" s="254"/>
      <c r="E1104" s="253"/>
      <c r="F1104" s="251"/>
      <c r="G1104" s="251"/>
      <c r="H1104" s="252"/>
      <c r="I1104" s="251"/>
      <c r="J1104" s="251"/>
      <c r="K1104" s="251"/>
      <c r="L1104" s="251"/>
      <c r="M1104" s="251"/>
    </row>
    <row r="1105" spans="1:13" s="249" customFormat="1" x14ac:dyDescent="0.3">
      <c r="A1105" s="255"/>
      <c r="B1105" s="255"/>
      <c r="C1105" s="254"/>
      <c r="D1105" s="254"/>
      <c r="E1105" s="253"/>
      <c r="F1105" s="251"/>
      <c r="G1105" s="251"/>
      <c r="H1105" s="252"/>
      <c r="I1105" s="251"/>
      <c r="J1105" s="251"/>
      <c r="K1105" s="251"/>
      <c r="L1105" s="251"/>
      <c r="M1105" s="251"/>
    </row>
    <row r="1106" spans="1:13" s="249" customFormat="1" x14ac:dyDescent="0.3">
      <c r="A1106" s="255"/>
      <c r="B1106" s="255"/>
      <c r="C1106" s="254"/>
      <c r="D1106" s="254"/>
      <c r="E1106" s="253"/>
      <c r="F1106" s="251"/>
      <c r="G1106" s="251"/>
      <c r="H1106" s="252"/>
      <c r="I1106" s="251"/>
      <c r="J1106" s="251"/>
      <c r="K1106" s="251"/>
      <c r="L1106" s="251"/>
      <c r="M1106" s="251"/>
    </row>
    <row r="1107" spans="1:13" s="249" customFormat="1" x14ac:dyDescent="0.3">
      <c r="A1107" s="255"/>
      <c r="B1107" s="255"/>
      <c r="C1107" s="254"/>
      <c r="D1107" s="254"/>
      <c r="E1107" s="253"/>
      <c r="F1107" s="251"/>
      <c r="G1107" s="251"/>
      <c r="H1107" s="252"/>
      <c r="I1107" s="251"/>
      <c r="J1107" s="251"/>
      <c r="K1107" s="251"/>
      <c r="L1107" s="251"/>
      <c r="M1107" s="251"/>
    </row>
    <row r="1108" spans="1:13" s="249" customFormat="1" x14ac:dyDescent="0.3">
      <c r="A1108" s="255"/>
      <c r="B1108" s="255"/>
      <c r="C1108" s="254"/>
      <c r="D1108" s="254"/>
      <c r="E1108" s="253"/>
      <c r="F1108" s="251"/>
      <c r="G1108" s="251"/>
      <c r="H1108" s="252"/>
      <c r="I1108" s="251"/>
      <c r="J1108" s="251"/>
      <c r="K1108" s="251"/>
      <c r="L1108" s="251"/>
      <c r="M1108" s="251"/>
    </row>
    <row r="1109" spans="1:13" s="249" customFormat="1" x14ac:dyDescent="0.3">
      <c r="A1109" s="255"/>
      <c r="B1109" s="255"/>
      <c r="C1109" s="254"/>
      <c r="D1109" s="254"/>
      <c r="E1109" s="253"/>
      <c r="F1109" s="251"/>
      <c r="G1109" s="251"/>
      <c r="H1109" s="252"/>
      <c r="I1109" s="251"/>
      <c r="J1109" s="251"/>
      <c r="K1109" s="251"/>
      <c r="L1109" s="251"/>
      <c r="M1109" s="251"/>
    </row>
    <row r="1110" spans="1:13" s="249" customFormat="1" x14ac:dyDescent="0.3">
      <c r="A1110" s="255"/>
      <c r="B1110" s="255"/>
      <c r="C1110" s="254"/>
      <c r="D1110" s="254"/>
      <c r="E1110" s="253"/>
      <c r="F1110" s="251"/>
      <c r="G1110" s="251"/>
      <c r="H1110" s="252"/>
      <c r="I1110" s="251"/>
      <c r="J1110" s="251"/>
      <c r="K1110" s="251"/>
      <c r="L1110" s="251"/>
      <c r="M1110" s="251"/>
    </row>
    <row r="1111" spans="1:13" s="249" customFormat="1" x14ac:dyDescent="0.3">
      <c r="A1111" s="255"/>
      <c r="B1111" s="255"/>
      <c r="C1111" s="254"/>
      <c r="D1111" s="254"/>
      <c r="E1111" s="253"/>
      <c r="F1111" s="251"/>
      <c r="G1111" s="251"/>
      <c r="H1111" s="252"/>
      <c r="I1111" s="251"/>
      <c r="J1111" s="251"/>
      <c r="K1111" s="251"/>
      <c r="L1111" s="251"/>
      <c r="M1111" s="251"/>
    </row>
    <row r="1112" spans="1:13" s="249" customFormat="1" x14ac:dyDescent="0.3">
      <c r="A1112" s="255"/>
      <c r="B1112" s="255"/>
      <c r="C1112" s="254"/>
      <c r="D1112" s="254"/>
      <c r="E1112" s="253"/>
      <c r="F1112" s="251"/>
      <c r="G1112" s="251"/>
      <c r="H1112" s="252"/>
      <c r="I1112" s="251"/>
      <c r="J1112" s="251"/>
      <c r="K1112" s="251"/>
      <c r="L1112" s="251"/>
      <c r="M1112" s="251"/>
    </row>
    <row r="1113" spans="1:13" s="249" customFormat="1" x14ac:dyDescent="0.3">
      <c r="A1113" s="255"/>
      <c r="B1113" s="255"/>
      <c r="C1113" s="254"/>
      <c r="D1113" s="254"/>
      <c r="E1113" s="253"/>
      <c r="F1113" s="251"/>
      <c r="G1113" s="251"/>
      <c r="H1113" s="252"/>
      <c r="I1113" s="251"/>
      <c r="J1113" s="251"/>
      <c r="K1113" s="251"/>
      <c r="L1113" s="251"/>
      <c r="M1113" s="251"/>
    </row>
    <row r="1114" spans="1:13" s="249" customFormat="1" x14ac:dyDescent="0.3">
      <c r="A1114" s="255"/>
      <c r="B1114" s="255"/>
      <c r="C1114" s="254"/>
      <c r="D1114" s="254"/>
      <c r="E1114" s="253"/>
      <c r="F1114" s="251"/>
      <c r="G1114" s="251"/>
      <c r="H1114" s="252"/>
      <c r="I1114" s="251"/>
      <c r="J1114" s="251"/>
      <c r="K1114" s="251"/>
      <c r="L1114" s="251"/>
      <c r="M1114" s="251"/>
    </row>
    <row r="1115" spans="1:13" s="249" customFormat="1" x14ac:dyDescent="0.3">
      <c r="A1115" s="255"/>
      <c r="B1115" s="255"/>
      <c r="C1115" s="254"/>
      <c r="D1115" s="254"/>
      <c r="E1115" s="253"/>
      <c r="F1115" s="251"/>
      <c r="G1115" s="251"/>
      <c r="H1115" s="252"/>
      <c r="I1115" s="251"/>
      <c r="J1115" s="251"/>
      <c r="K1115" s="251"/>
      <c r="L1115" s="251"/>
      <c r="M1115" s="251"/>
    </row>
    <row r="1116" spans="1:13" s="249" customFormat="1" x14ac:dyDescent="0.3">
      <c r="A1116" s="255"/>
      <c r="B1116" s="255"/>
      <c r="C1116" s="254"/>
      <c r="D1116" s="254"/>
      <c r="E1116" s="253"/>
      <c r="F1116" s="251"/>
      <c r="G1116" s="251"/>
      <c r="H1116" s="252"/>
      <c r="I1116" s="251"/>
      <c r="J1116" s="251"/>
      <c r="K1116" s="251"/>
      <c r="L1116" s="251"/>
      <c r="M1116" s="251"/>
    </row>
    <row r="1117" spans="1:13" s="249" customFormat="1" x14ac:dyDescent="0.3">
      <c r="A1117" s="255"/>
      <c r="B1117" s="255"/>
      <c r="C1117" s="254"/>
      <c r="D1117" s="254"/>
      <c r="E1117" s="253"/>
      <c r="F1117" s="251"/>
      <c r="G1117" s="251"/>
      <c r="H1117" s="252"/>
      <c r="I1117" s="251"/>
      <c r="J1117" s="251"/>
      <c r="K1117" s="251"/>
      <c r="L1117" s="251"/>
      <c r="M1117" s="251"/>
    </row>
    <row r="1118" spans="1:13" s="249" customFormat="1" x14ac:dyDescent="0.3">
      <c r="A1118" s="255"/>
      <c r="B1118" s="255"/>
      <c r="C1118" s="254"/>
      <c r="D1118" s="254"/>
      <c r="E1118" s="253"/>
      <c r="F1118" s="251"/>
      <c r="G1118" s="251"/>
      <c r="H1118" s="252"/>
      <c r="I1118" s="251"/>
      <c r="J1118" s="251"/>
      <c r="K1118" s="251"/>
      <c r="L1118" s="251"/>
      <c r="M1118" s="251"/>
    </row>
    <row r="1119" spans="1:13" s="249" customFormat="1" x14ac:dyDescent="0.3">
      <c r="A1119" s="255"/>
      <c r="B1119" s="255"/>
      <c r="C1119" s="254"/>
      <c r="D1119" s="254"/>
      <c r="E1119" s="253"/>
      <c r="F1119" s="251"/>
      <c r="G1119" s="251"/>
      <c r="H1119" s="252"/>
      <c r="I1119" s="251"/>
      <c r="J1119" s="251"/>
      <c r="K1119" s="251"/>
      <c r="L1119" s="251"/>
      <c r="M1119" s="251"/>
    </row>
    <row r="1120" spans="1:13" s="249" customFormat="1" x14ac:dyDescent="0.3">
      <c r="A1120" s="255"/>
      <c r="B1120" s="255"/>
      <c r="C1120" s="254"/>
      <c r="D1120" s="254"/>
      <c r="E1120" s="253"/>
      <c r="F1120" s="251"/>
      <c r="G1120" s="251"/>
      <c r="H1120" s="252"/>
      <c r="I1120" s="251"/>
      <c r="J1120" s="251"/>
      <c r="K1120" s="251"/>
      <c r="L1120" s="251"/>
      <c r="M1120" s="251"/>
    </row>
    <row r="1121" spans="1:13" s="249" customFormat="1" x14ac:dyDescent="0.3">
      <c r="A1121" s="255"/>
      <c r="B1121" s="255"/>
      <c r="C1121" s="254"/>
      <c r="D1121" s="254"/>
      <c r="E1121" s="253"/>
      <c r="F1121" s="251"/>
      <c r="G1121" s="251"/>
      <c r="H1121" s="252"/>
      <c r="I1121" s="251"/>
      <c r="J1121" s="251"/>
      <c r="K1121" s="251"/>
      <c r="L1121" s="251"/>
      <c r="M1121" s="251"/>
    </row>
    <row r="1122" spans="1:13" s="249" customFormat="1" x14ac:dyDescent="0.3">
      <c r="A1122" s="255"/>
      <c r="B1122" s="255"/>
      <c r="C1122" s="254"/>
      <c r="D1122" s="254"/>
      <c r="E1122" s="253"/>
      <c r="F1122" s="251"/>
      <c r="G1122" s="251"/>
      <c r="H1122" s="252"/>
      <c r="I1122" s="251"/>
      <c r="J1122" s="251"/>
      <c r="K1122" s="251"/>
      <c r="L1122" s="251"/>
      <c r="M1122" s="251"/>
    </row>
    <row r="1123" spans="1:13" s="249" customFormat="1" x14ac:dyDescent="0.3">
      <c r="A1123" s="255"/>
      <c r="B1123" s="255"/>
      <c r="C1123" s="254"/>
      <c r="D1123" s="254"/>
      <c r="E1123" s="253"/>
      <c r="F1123" s="251"/>
      <c r="G1123" s="251"/>
      <c r="H1123" s="252"/>
      <c r="I1123" s="251"/>
      <c r="J1123" s="251"/>
      <c r="K1123" s="251"/>
      <c r="L1123" s="251"/>
      <c r="M1123" s="251"/>
    </row>
    <row r="1124" spans="1:13" s="249" customFormat="1" x14ac:dyDescent="0.3">
      <c r="A1124" s="255"/>
      <c r="B1124" s="255"/>
      <c r="C1124" s="254"/>
      <c r="D1124" s="254"/>
      <c r="E1124" s="253"/>
      <c r="F1124" s="251"/>
      <c r="G1124" s="251"/>
      <c r="H1124" s="252"/>
      <c r="I1124" s="251"/>
      <c r="J1124" s="251"/>
      <c r="K1124" s="251"/>
      <c r="L1124" s="251"/>
      <c r="M1124" s="251"/>
    </row>
    <row r="1125" spans="1:13" s="249" customFormat="1" x14ac:dyDescent="0.3">
      <c r="A1125" s="255"/>
      <c r="B1125" s="255"/>
      <c r="C1125" s="254"/>
      <c r="D1125" s="254"/>
      <c r="E1125" s="253"/>
      <c r="F1125" s="251"/>
      <c r="G1125" s="251"/>
      <c r="H1125" s="252"/>
      <c r="I1125" s="251"/>
      <c r="J1125" s="251"/>
      <c r="K1125" s="251"/>
      <c r="L1125" s="251"/>
      <c r="M1125" s="251"/>
    </row>
    <row r="1126" spans="1:13" s="249" customFormat="1" x14ac:dyDescent="0.3">
      <c r="A1126" s="255"/>
      <c r="B1126" s="255"/>
      <c r="C1126" s="254"/>
      <c r="D1126" s="254"/>
      <c r="E1126" s="253"/>
      <c r="F1126" s="251"/>
      <c r="G1126" s="251"/>
      <c r="H1126" s="252"/>
      <c r="I1126" s="251"/>
      <c r="J1126" s="251"/>
      <c r="K1126" s="251"/>
      <c r="L1126" s="251"/>
      <c r="M1126" s="251"/>
    </row>
    <row r="1127" spans="1:13" s="249" customFormat="1" x14ac:dyDescent="0.3">
      <c r="A1127" s="255"/>
      <c r="B1127" s="255"/>
      <c r="C1127" s="254"/>
      <c r="D1127" s="254"/>
      <c r="E1127" s="253"/>
      <c r="F1127" s="251"/>
      <c r="G1127" s="251"/>
      <c r="H1127" s="252"/>
      <c r="I1127" s="251"/>
      <c r="J1127" s="251"/>
      <c r="K1127" s="251"/>
      <c r="L1127" s="251"/>
      <c r="M1127" s="251"/>
    </row>
    <row r="1128" spans="1:13" s="249" customFormat="1" x14ac:dyDescent="0.3">
      <c r="A1128" s="255"/>
      <c r="B1128" s="255"/>
      <c r="C1128" s="254"/>
      <c r="D1128" s="254"/>
      <c r="E1128" s="253"/>
      <c r="F1128" s="251"/>
      <c r="G1128" s="251"/>
      <c r="H1128" s="252"/>
      <c r="I1128" s="251"/>
      <c r="J1128" s="251"/>
      <c r="K1128" s="251"/>
      <c r="L1128" s="251"/>
      <c r="M1128" s="251"/>
    </row>
    <row r="1129" spans="1:13" s="249" customFormat="1" x14ac:dyDescent="0.3">
      <c r="A1129" s="255"/>
      <c r="B1129" s="255"/>
      <c r="C1129" s="254"/>
      <c r="D1129" s="254"/>
      <c r="E1129" s="253"/>
      <c r="F1129" s="251"/>
      <c r="G1129" s="251"/>
      <c r="H1129" s="252"/>
      <c r="I1129" s="251"/>
      <c r="J1129" s="251"/>
      <c r="K1129" s="251"/>
      <c r="L1129" s="251"/>
      <c r="M1129" s="251"/>
    </row>
    <row r="1130" spans="1:13" s="249" customFormat="1" x14ac:dyDescent="0.3">
      <c r="A1130" s="255"/>
      <c r="B1130" s="255"/>
      <c r="C1130" s="254"/>
      <c r="D1130" s="254"/>
      <c r="E1130" s="253"/>
      <c r="F1130" s="251"/>
      <c r="G1130" s="251"/>
      <c r="H1130" s="252"/>
      <c r="I1130" s="251"/>
      <c r="J1130" s="251"/>
      <c r="K1130" s="251"/>
      <c r="L1130" s="251"/>
      <c r="M1130" s="251"/>
    </row>
    <row r="1131" spans="1:13" s="249" customFormat="1" x14ac:dyDescent="0.3">
      <c r="A1131" s="255"/>
      <c r="B1131" s="255"/>
      <c r="C1131" s="254"/>
      <c r="D1131" s="254"/>
      <c r="E1131" s="253"/>
      <c r="F1131" s="251"/>
      <c r="G1131" s="251"/>
      <c r="H1131" s="252"/>
      <c r="I1131" s="251"/>
      <c r="J1131" s="251"/>
      <c r="K1131" s="251"/>
      <c r="L1131" s="251"/>
      <c r="M1131" s="251"/>
    </row>
    <row r="1132" spans="1:13" s="249" customFormat="1" x14ac:dyDescent="0.3">
      <c r="A1132" s="255"/>
      <c r="B1132" s="255"/>
      <c r="C1132" s="254"/>
      <c r="D1132" s="254"/>
      <c r="E1132" s="253"/>
      <c r="F1132" s="251"/>
      <c r="G1132" s="251"/>
      <c r="H1132" s="252"/>
      <c r="I1132" s="251"/>
      <c r="J1132" s="251"/>
      <c r="K1132" s="251"/>
      <c r="L1132" s="251"/>
      <c r="M1132" s="251"/>
    </row>
    <row r="1133" spans="1:13" s="249" customFormat="1" x14ac:dyDescent="0.3">
      <c r="A1133" s="255"/>
      <c r="B1133" s="255"/>
      <c r="C1133" s="254"/>
      <c r="D1133" s="254"/>
      <c r="E1133" s="253"/>
      <c r="F1133" s="251"/>
      <c r="G1133" s="251"/>
      <c r="H1133" s="252"/>
      <c r="I1133" s="251"/>
      <c r="J1133" s="251"/>
      <c r="K1133" s="251"/>
      <c r="L1133" s="251"/>
      <c r="M1133" s="251"/>
    </row>
    <row r="1134" spans="1:13" s="249" customFormat="1" x14ac:dyDescent="0.3">
      <c r="A1134" s="255"/>
      <c r="B1134" s="255"/>
      <c r="C1134" s="254"/>
      <c r="D1134" s="254"/>
      <c r="E1134" s="253"/>
      <c r="F1134" s="251"/>
      <c r="G1134" s="251"/>
      <c r="H1134" s="252"/>
      <c r="I1134" s="251"/>
      <c r="J1134" s="251"/>
      <c r="K1134" s="251"/>
      <c r="L1134" s="251"/>
      <c r="M1134" s="251"/>
    </row>
    <row r="1135" spans="1:13" s="249" customFormat="1" x14ac:dyDescent="0.3">
      <c r="A1135" s="255"/>
      <c r="B1135" s="255"/>
      <c r="C1135" s="254"/>
      <c r="D1135" s="254"/>
      <c r="E1135" s="253"/>
      <c r="F1135" s="251"/>
      <c r="G1135" s="251"/>
      <c r="H1135" s="252"/>
      <c r="I1135" s="251"/>
      <c r="J1135" s="251"/>
      <c r="K1135" s="251"/>
      <c r="L1135" s="251"/>
      <c r="M1135" s="251"/>
    </row>
    <row r="1136" spans="1:13" s="249" customFormat="1" x14ac:dyDescent="0.3">
      <c r="A1136" s="255"/>
      <c r="B1136" s="255"/>
      <c r="C1136" s="254"/>
      <c r="D1136" s="254"/>
      <c r="E1136" s="253"/>
      <c r="F1136" s="251"/>
      <c r="G1136" s="251"/>
      <c r="H1136" s="252"/>
      <c r="I1136" s="251"/>
      <c r="J1136" s="251"/>
      <c r="K1136" s="251"/>
      <c r="L1136" s="251"/>
      <c r="M1136" s="251"/>
    </row>
    <row r="1137" spans="1:13" s="249" customFormat="1" x14ac:dyDescent="0.3">
      <c r="A1137" s="255"/>
      <c r="B1137" s="255"/>
      <c r="C1137" s="254"/>
      <c r="D1137" s="254"/>
      <c r="E1137" s="253"/>
      <c r="F1137" s="251"/>
      <c r="G1137" s="251"/>
      <c r="H1137" s="252"/>
      <c r="I1137" s="251"/>
      <c r="J1137" s="251"/>
      <c r="K1137" s="251"/>
      <c r="L1137" s="251"/>
      <c r="M1137" s="251"/>
    </row>
    <row r="1138" spans="1:13" s="249" customFormat="1" x14ac:dyDescent="0.3">
      <c r="A1138" s="255"/>
      <c r="B1138" s="255"/>
      <c r="C1138" s="254"/>
      <c r="D1138" s="254"/>
      <c r="E1138" s="253"/>
      <c r="F1138" s="251"/>
      <c r="G1138" s="251"/>
      <c r="H1138" s="252"/>
      <c r="I1138" s="251"/>
      <c r="J1138" s="251"/>
      <c r="K1138" s="251"/>
      <c r="L1138" s="251"/>
      <c r="M1138" s="251"/>
    </row>
    <row r="1139" spans="1:13" s="249" customFormat="1" x14ac:dyDescent="0.3">
      <c r="A1139" s="255"/>
      <c r="B1139" s="255"/>
      <c r="C1139" s="254"/>
      <c r="D1139" s="254"/>
      <c r="E1139" s="253"/>
      <c r="F1139" s="251"/>
      <c r="G1139" s="251"/>
      <c r="H1139" s="252"/>
      <c r="I1139" s="251"/>
      <c r="J1139" s="251"/>
      <c r="K1139" s="251"/>
      <c r="L1139" s="251"/>
      <c r="M1139" s="251"/>
    </row>
    <row r="1140" spans="1:13" s="249" customFormat="1" x14ac:dyDescent="0.3">
      <c r="A1140" s="255"/>
      <c r="B1140" s="255"/>
      <c r="C1140" s="254"/>
      <c r="D1140" s="254"/>
      <c r="E1140" s="253"/>
      <c r="F1140" s="251"/>
      <c r="G1140" s="251"/>
      <c r="H1140" s="252"/>
      <c r="I1140" s="251"/>
      <c r="J1140" s="251"/>
      <c r="K1140" s="251"/>
      <c r="L1140" s="251"/>
      <c r="M1140" s="251"/>
    </row>
    <row r="1141" spans="1:13" s="249" customFormat="1" x14ac:dyDescent="0.3">
      <c r="A1141" s="255"/>
      <c r="B1141" s="255"/>
      <c r="C1141" s="254"/>
      <c r="D1141" s="254"/>
      <c r="E1141" s="253"/>
      <c r="F1141" s="251"/>
      <c r="G1141" s="251"/>
      <c r="H1141" s="252"/>
      <c r="I1141" s="251"/>
      <c r="J1141" s="251"/>
      <c r="K1141" s="251"/>
      <c r="L1141" s="251"/>
      <c r="M1141" s="251"/>
    </row>
    <row r="1142" spans="1:13" s="249" customFormat="1" x14ac:dyDescent="0.3">
      <c r="A1142" s="255"/>
      <c r="B1142" s="255"/>
      <c r="C1142" s="254"/>
      <c r="D1142" s="254"/>
      <c r="E1142" s="253"/>
      <c r="F1142" s="251"/>
      <c r="G1142" s="251"/>
      <c r="H1142" s="252"/>
      <c r="I1142" s="251"/>
      <c r="J1142" s="251"/>
      <c r="K1142" s="251"/>
      <c r="L1142" s="251"/>
      <c r="M1142" s="251"/>
    </row>
    <row r="1143" spans="1:13" s="249" customFormat="1" x14ac:dyDescent="0.3">
      <c r="A1143" s="255"/>
      <c r="B1143" s="255"/>
      <c r="C1143" s="254"/>
      <c r="D1143" s="254"/>
      <c r="E1143" s="253"/>
      <c r="F1143" s="251"/>
      <c r="G1143" s="251"/>
      <c r="H1143" s="252"/>
      <c r="I1143" s="251"/>
      <c r="J1143" s="251"/>
      <c r="K1143" s="251"/>
      <c r="L1143" s="251"/>
      <c r="M1143" s="251"/>
    </row>
    <row r="1144" spans="1:13" s="249" customFormat="1" x14ac:dyDescent="0.3">
      <c r="A1144" s="255"/>
      <c r="B1144" s="255"/>
      <c r="C1144" s="254"/>
      <c r="D1144" s="254"/>
      <c r="E1144" s="253"/>
      <c r="F1144" s="251"/>
      <c r="G1144" s="251"/>
      <c r="H1144" s="252"/>
      <c r="I1144" s="251"/>
      <c r="J1144" s="251"/>
      <c r="K1144" s="251"/>
      <c r="L1144" s="251"/>
      <c r="M1144" s="251"/>
    </row>
    <row r="1145" spans="1:13" s="249" customFormat="1" x14ac:dyDescent="0.3">
      <c r="A1145" s="255"/>
      <c r="B1145" s="255"/>
      <c r="C1145" s="254"/>
      <c r="D1145" s="254"/>
      <c r="E1145" s="253"/>
      <c r="F1145" s="251"/>
      <c r="G1145" s="251"/>
      <c r="H1145" s="252"/>
      <c r="I1145" s="251"/>
      <c r="J1145" s="251"/>
      <c r="K1145" s="251"/>
      <c r="L1145" s="251"/>
      <c r="M1145" s="251"/>
    </row>
    <row r="1146" spans="1:13" s="249" customFormat="1" x14ac:dyDescent="0.3">
      <c r="A1146" s="255"/>
      <c r="B1146" s="255"/>
      <c r="C1146" s="254"/>
      <c r="D1146" s="254"/>
      <c r="E1146" s="253"/>
      <c r="F1146" s="251"/>
      <c r="G1146" s="251"/>
      <c r="H1146" s="252"/>
      <c r="I1146" s="251"/>
      <c r="J1146" s="251"/>
      <c r="K1146" s="251"/>
      <c r="L1146" s="251"/>
      <c r="M1146" s="251"/>
    </row>
    <row r="1147" spans="1:13" s="249" customFormat="1" x14ac:dyDescent="0.3">
      <c r="A1147" s="255"/>
      <c r="B1147" s="255"/>
      <c r="C1147" s="254"/>
      <c r="D1147" s="254"/>
      <c r="E1147" s="253"/>
      <c r="F1147" s="251"/>
      <c r="G1147" s="251"/>
      <c r="H1147" s="252"/>
      <c r="I1147" s="251"/>
      <c r="J1147" s="251"/>
      <c r="K1147" s="251"/>
      <c r="L1147" s="251"/>
      <c r="M1147" s="251"/>
    </row>
    <row r="1148" spans="1:13" s="249" customFormat="1" x14ac:dyDescent="0.3">
      <c r="A1148" s="255"/>
      <c r="B1148" s="255"/>
      <c r="C1148" s="254"/>
      <c r="D1148" s="254"/>
      <c r="E1148" s="253"/>
      <c r="F1148" s="251"/>
      <c r="G1148" s="251"/>
      <c r="H1148" s="252"/>
      <c r="I1148" s="251"/>
      <c r="J1148" s="251"/>
      <c r="K1148" s="251"/>
      <c r="L1148" s="251"/>
      <c r="M1148" s="251"/>
    </row>
    <row r="1149" spans="1:13" s="249" customFormat="1" x14ac:dyDescent="0.3">
      <c r="A1149" s="255"/>
      <c r="B1149" s="255"/>
      <c r="C1149" s="254"/>
      <c r="D1149" s="254"/>
      <c r="E1149" s="253"/>
      <c r="F1149" s="251"/>
      <c r="G1149" s="251"/>
      <c r="H1149" s="252"/>
      <c r="I1149" s="251"/>
      <c r="J1149" s="251"/>
      <c r="K1149" s="251"/>
      <c r="L1149" s="251"/>
      <c r="M1149" s="251"/>
    </row>
    <row r="1150" spans="1:13" s="249" customFormat="1" x14ac:dyDescent="0.3">
      <c r="A1150" s="255"/>
      <c r="B1150" s="255"/>
      <c r="C1150" s="254"/>
      <c r="D1150" s="254"/>
      <c r="E1150" s="253"/>
      <c r="F1150" s="251"/>
      <c r="G1150" s="251"/>
      <c r="H1150" s="252"/>
      <c r="I1150" s="251"/>
      <c r="J1150" s="251"/>
      <c r="K1150" s="251"/>
      <c r="L1150" s="251"/>
      <c r="M1150" s="251"/>
    </row>
    <row r="1151" spans="1:13" s="249" customFormat="1" x14ac:dyDescent="0.3">
      <c r="A1151" s="255"/>
      <c r="B1151" s="255"/>
      <c r="C1151" s="254"/>
      <c r="D1151" s="254"/>
      <c r="E1151" s="253"/>
      <c r="F1151" s="251"/>
      <c r="G1151" s="251"/>
      <c r="H1151" s="252"/>
      <c r="I1151" s="251"/>
      <c r="J1151" s="251"/>
      <c r="K1151" s="251"/>
      <c r="L1151" s="251"/>
      <c r="M1151" s="251"/>
    </row>
    <row r="1152" spans="1:13" s="249" customFormat="1" x14ac:dyDescent="0.3">
      <c r="A1152" s="255"/>
      <c r="B1152" s="255"/>
      <c r="C1152" s="254"/>
      <c r="D1152" s="254"/>
      <c r="E1152" s="253"/>
      <c r="F1152" s="251"/>
      <c r="G1152" s="251"/>
      <c r="H1152" s="252"/>
      <c r="I1152" s="251"/>
      <c r="J1152" s="251"/>
      <c r="K1152" s="251"/>
      <c r="L1152" s="251"/>
      <c r="M1152" s="251"/>
    </row>
    <row r="1153" spans="1:13" s="249" customFormat="1" x14ac:dyDescent="0.3">
      <c r="A1153" s="255"/>
      <c r="B1153" s="255"/>
      <c r="C1153" s="254"/>
      <c r="D1153" s="254"/>
      <c r="E1153" s="253"/>
      <c r="F1153" s="251"/>
      <c r="G1153" s="251"/>
      <c r="H1153" s="252"/>
      <c r="I1153" s="251"/>
      <c r="J1153" s="251"/>
      <c r="K1153" s="251"/>
      <c r="L1153" s="251"/>
      <c r="M1153" s="251"/>
    </row>
    <row r="1154" spans="1:13" s="249" customFormat="1" x14ac:dyDescent="0.3">
      <c r="A1154" s="255"/>
      <c r="B1154" s="255"/>
      <c r="C1154" s="254"/>
      <c r="D1154" s="254"/>
      <c r="E1154" s="253"/>
      <c r="F1154" s="251"/>
      <c r="G1154" s="251"/>
      <c r="H1154" s="252"/>
      <c r="I1154" s="251"/>
      <c r="J1154" s="251"/>
      <c r="K1154" s="251"/>
      <c r="L1154" s="251"/>
      <c r="M1154" s="251"/>
    </row>
    <row r="1155" spans="1:13" s="249" customFormat="1" x14ac:dyDescent="0.3">
      <c r="A1155" s="255"/>
      <c r="B1155" s="255"/>
      <c r="C1155" s="254"/>
      <c r="D1155" s="254"/>
      <c r="E1155" s="253"/>
      <c r="F1155" s="251"/>
      <c r="G1155" s="251"/>
      <c r="H1155" s="252"/>
      <c r="I1155" s="251"/>
      <c r="J1155" s="251"/>
      <c r="K1155" s="251"/>
      <c r="L1155" s="251"/>
      <c r="M1155" s="251"/>
    </row>
    <row r="1156" spans="1:13" s="249" customFormat="1" x14ac:dyDescent="0.3">
      <c r="A1156" s="255"/>
      <c r="B1156" s="255"/>
      <c r="C1156" s="254"/>
      <c r="D1156" s="254"/>
      <c r="E1156" s="253"/>
      <c r="F1156" s="251"/>
      <c r="G1156" s="251"/>
      <c r="H1156" s="252"/>
      <c r="I1156" s="251"/>
      <c r="J1156" s="251"/>
      <c r="K1156" s="251"/>
      <c r="L1156" s="251"/>
      <c r="M1156" s="251"/>
    </row>
    <row r="1157" spans="1:13" s="249" customFormat="1" x14ac:dyDescent="0.3">
      <c r="A1157" s="255"/>
      <c r="B1157" s="255"/>
      <c r="C1157" s="254"/>
      <c r="D1157" s="254"/>
      <c r="E1157" s="253"/>
      <c r="F1157" s="251"/>
      <c r="G1157" s="251"/>
      <c r="H1157" s="252"/>
      <c r="I1157" s="251"/>
      <c r="J1157" s="251"/>
      <c r="K1157" s="251"/>
      <c r="L1157" s="251"/>
      <c r="M1157" s="251"/>
    </row>
    <row r="1158" spans="1:13" s="249" customFormat="1" x14ac:dyDescent="0.3">
      <c r="A1158" s="255"/>
      <c r="B1158" s="255"/>
      <c r="C1158" s="254"/>
      <c r="D1158" s="254"/>
      <c r="E1158" s="253"/>
      <c r="F1158" s="251"/>
      <c r="G1158" s="251"/>
      <c r="H1158" s="252"/>
      <c r="I1158" s="251"/>
      <c r="J1158" s="251"/>
      <c r="K1158" s="251"/>
      <c r="L1158" s="251"/>
      <c r="M1158" s="251"/>
    </row>
    <row r="1159" spans="1:13" s="249" customFormat="1" x14ac:dyDescent="0.3">
      <c r="A1159" s="255"/>
      <c r="B1159" s="255"/>
      <c r="C1159" s="254"/>
      <c r="D1159" s="254"/>
      <c r="E1159" s="253"/>
      <c r="F1159" s="251"/>
      <c r="G1159" s="251"/>
      <c r="H1159" s="252"/>
      <c r="I1159" s="251"/>
      <c r="J1159" s="251"/>
      <c r="K1159" s="251"/>
      <c r="L1159" s="251"/>
      <c r="M1159" s="251"/>
    </row>
    <row r="1160" spans="1:13" s="249" customFormat="1" x14ac:dyDescent="0.3">
      <c r="A1160" s="255"/>
      <c r="B1160" s="255"/>
      <c r="C1160" s="254"/>
      <c r="D1160" s="254"/>
      <c r="E1160" s="253"/>
      <c r="F1160" s="251"/>
      <c r="G1160" s="251"/>
      <c r="H1160" s="252"/>
      <c r="I1160" s="251"/>
      <c r="J1160" s="251"/>
      <c r="K1160" s="251"/>
      <c r="L1160" s="251"/>
      <c r="M1160" s="251"/>
    </row>
    <row r="1161" spans="1:13" s="249" customFormat="1" x14ac:dyDescent="0.3">
      <c r="A1161" s="255"/>
      <c r="B1161" s="255"/>
      <c r="C1161" s="254"/>
      <c r="D1161" s="254"/>
      <c r="E1161" s="253"/>
      <c r="F1161" s="251"/>
      <c r="G1161" s="251"/>
      <c r="H1161" s="252"/>
      <c r="I1161" s="251"/>
      <c r="J1161" s="251"/>
      <c r="K1161" s="251"/>
      <c r="L1161" s="251"/>
      <c r="M1161" s="251"/>
    </row>
    <row r="1162" spans="1:13" s="249" customFormat="1" x14ac:dyDescent="0.3">
      <c r="A1162" s="255"/>
      <c r="B1162" s="255"/>
      <c r="C1162" s="254"/>
      <c r="D1162" s="254"/>
      <c r="E1162" s="253"/>
      <c r="F1162" s="251"/>
      <c r="G1162" s="251"/>
      <c r="H1162" s="252"/>
      <c r="I1162" s="251"/>
      <c r="J1162" s="251"/>
      <c r="K1162" s="251"/>
      <c r="L1162" s="251"/>
      <c r="M1162" s="251"/>
    </row>
    <row r="1163" spans="1:13" s="249" customFormat="1" x14ac:dyDescent="0.3">
      <c r="A1163" s="255"/>
      <c r="B1163" s="255"/>
      <c r="C1163" s="254"/>
      <c r="D1163" s="254"/>
      <c r="E1163" s="253"/>
      <c r="F1163" s="251"/>
      <c r="G1163" s="251"/>
      <c r="H1163" s="252"/>
      <c r="I1163" s="251"/>
      <c r="J1163" s="251"/>
      <c r="K1163" s="251"/>
      <c r="L1163" s="251"/>
      <c r="M1163" s="251"/>
    </row>
    <row r="1164" spans="1:13" s="249" customFormat="1" x14ac:dyDescent="0.3">
      <c r="A1164" s="255"/>
      <c r="B1164" s="255"/>
      <c r="C1164" s="254"/>
      <c r="D1164" s="254"/>
      <c r="E1164" s="253"/>
      <c r="F1164" s="251"/>
      <c r="G1164" s="251"/>
      <c r="H1164" s="252"/>
      <c r="I1164" s="251"/>
      <c r="J1164" s="251"/>
      <c r="K1164" s="251"/>
      <c r="L1164" s="251"/>
      <c r="M1164" s="251"/>
    </row>
    <row r="1165" spans="1:13" s="249" customFormat="1" x14ac:dyDescent="0.3">
      <c r="A1165" s="255"/>
      <c r="B1165" s="255"/>
      <c r="C1165" s="254"/>
      <c r="D1165" s="254"/>
      <c r="E1165" s="253"/>
      <c r="F1165" s="251"/>
      <c r="G1165" s="251"/>
      <c r="H1165" s="252"/>
      <c r="I1165" s="251"/>
      <c r="J1165" s="251"/>
      <c r="K1165" s="251"/>
      <c r="L1165" s="251"/>
      <c r="M1165" s="251"/>
    </row>
    <row r="1166" spans="1:13" s="249" customFormat="1" x14ac:dyDescent="0.3">
      <c r="A1166" s="255"/>
      <c r="B1166" s="255"/>
      <c r="C1166" s="254"/>
      <c r="D1166" s="254"/>
      <c r="E1166" s="253"/>
      <c r="F1166" s="251"/>
      <c r="G1166" s="251"/>
      <c r="H1166" s="252"/>
      <c r="I1166" s="251"/>
      <c r="J1166" s="251"/>
      <c r="K1166" s="251"/>
      <c r="L1166" s="251"/>
      <c r="M1166" s="251"/>
    </row>
    <row r="1167" spans="1:13" s="249" customFormat="1" x14ac:dyDescent="0.3">
      <c r="A1167" s="255"/>
      <c r="B1167" s="255"/>
      <c r="C1167" s="254"/>
      <c r="D1167" s="254"/>
      <c r="E1167" s="253"/>
      <c r="F1167" s="251"/>
      <c r="G1167" s="251"/>
      <c r="H1167" s="252"/>
      <c r="I1167" s="251"/>
      <c r="J1167" s="251"/>
      <c r="K1167" s="251"/>
      <c r="L1167" s="251"/>
      <c r="M1167" s="251"/>
    </row>
    <row r="1168" spans="1:13" s="249" customFormat="1" x14ac:dyDescent="0.3">
      <c r="A1168" s="255"/>
      <c r="B1168" s="255"/>
      <c r="C1168" s="254"/>
      <c r="D1168" s="254"/>
      <c r="E1168" s="253"/>
      <c r="F1168" s="251"/>
      <c r="G1168" s="251"/>
      <c r="H1168" s="252"/>
      <c r="I1168" s="251"/>
      <c r="J1168" s="251"/>
      <c r="K1168" s="251"/>
      <c r="L1168" s="251"/>
      <c r="M1168" s="251"/>
    </row>
    <row r="1169" spans="1:13" s="249" customFormat="1" x14ac:dyDescent="0.3">
      <c r="A1169" s="255"/>
      <c r="B1169" s="255"/>
      <c r="C1169" s="254"/>
      <c r="D1169" s="254"/>
      <c r="E1169" s="253"/>
      <c r="F1169" s="251"/>
      <c r="G1169" s="251"/>
      <c r="H1169" s="252"/>
      <c r="I1169" s="251"/>
      <c r="J1169" s="251"/>
      <c r="K1169" s="251"/>
      <c r="L1169" s="251"/>
      <c r="M1169" s="251"/>
    </row>
    <row r="1170" spans="1:13" s="249" customFormat="1" x14ac:dyDescent="0.3">
      <c r="A1170" s="255"/>
      <c r="B1170" s="255"/>
      <c r="C1170" s="254"/>
      <c r="D1170" s="254"/>
      <c r="E1170" s="253"/>
      <c r="F1170" s="251"/>
      <c r="G1170" s="251"/>
      <c r="H1170" s="252"/>
      <c r="I1170" s="251"/>
      <c r="J1170" s="251"/>
      <c r="K1170" s="251"/>
      <c r="L1170" s="251"/>
      <c r="M1170" s="251"/>
    </row>
    <row r="1171" spans="1:13" s="249" customFormat="1" x14ac:dyDescent="0.3">
      <c r="A1171" s="255"/>
      <c r="B1171" s="255"/>
      <c r="C1171" s="254"/>
      <c r="D1171" s="254"/>
      <c r="E1171" s="253"/>
      <c r="F1171" s="251"/>
      <c r="G1171" s="251"/>
      <c r="H1171" s="252"/>
      <c r="I1171" s="251"/>
      <c r="J1171" s="251"/>
      <c r="K1171" s="251"/>
      <c r="L1171" s="251"/>
      <c r="M1171" s="251"/>
    </row>
    <row r="1172" spans="1:13" s="249" customFormat="1" x14ac:dyDescent="0.3">
      <c r="A1172" s="255"/>
      <c r="B1172" s="255"/>
      <c r="C1172" s="254"/>
      <c r="D1172" s="254"/>
      <c r="E1172" s="253"/>
      <c r="F1172" s="251"/>
      <c r="G1172" s="251"/>
      <c r="H1172" s="252"/>
      <c r="I1172" s="251"/>
      <c r="J1172" s="251"/>
      <c r="K1172" s="251"/>
      <c r="L1172" s="251"/>
      <c r="M1172" s="251"/>
    </row>
    <row r="1173" spans="1:13" s="249" customFormat="1" x14ac:dyDescent="0.3">
      <c r="A1173" s="255"/>
      <c r="B1173" s="255"/>
      <c r="C1173" s="254"/>
      <c r="D1173" s="254"/>
      <c r="E1173" s="253"/>
      <c r="F1173" s="251"/>
      <c r="G1173" s="251"/>
      <c r="H1173" s="252"/>
      <c r="I1173" s="251"/>
      <c r="J1173" s="251"/>
      <c r="K1173" s="251"/>
      <c r="L1173" s="251"/>
      <c r="M1173" s="251"/>
    </row>
    <row r="1174" spans="1:13" s="249" customFormat="1" x14ac:dyDescent="0.3">
      <c r="A1174" s="255"/>
      <c r="B1174" s="255"/>
      <c r="C1174" s="254"/>
      <c r="D1174" s="254"/>
      <c r="E1174" s="253"/>
      <c r="F1174" s="251"/>
      <c r="G1174" s="251"/>
      <c r="H1174" s="252"/>
      <c r="I1174" s="251"/>
      <c r="J1174" s="251"/>
      <c r="K1174" s="251"/>
      <c r="L1174" s="251"/>
      <c r="M1174" s="251"/>
    </row>
    <row r="1175" spans="1:13" s="249" customFormat="1" x14ac:dyDescent="0.3">
      <c r="A1175" s="255"/>
      <c r="B1175" s="255"/>
      <c r="C1175" s="254"/>
      <c r="D1175" s="254"/>
      <c r="E1175" s="253"/>
      <c r="F1175" s="251"/>
      <c r="G1175" s="251"/>
      <c r="H1175" s="252"/>
      <c r="I1175" s="251"/>
      <c r="J1175" s="251"/>
      <c r="K1175" s="251"/>
      <c r="L1175" s="251"/>
      <c r="M1175" s="251"/>
    </row>
    <row r="1176" spans="1:13" s="249" customFormat="1" x14ac:dyDescent="0.3">
      <c r="A1176" s="255"/>
      <c r="B1176" s="255"/>
      <c r="C1176" s="254"/>
      <c r="D1176" s="254"/>
      <c r="E1176" s="253"/>
      <c r="F1176" s="251"/>
      <c r="G1176" s="251"/>
      <c r="H1176" s="252"/>
      <c r="I1176" s="251"/>
      <c r="J1176" s="251"/>
      <c r="K1176" s="251"/>
      <c r="L1176" s="251"/>
      <c r="M1176" s="251"/>
    </row>
    <row r="1177" spans="1:13" s="249" customFormat="1" x14ac:dyDescent="0.3">
      <c r="A1177" s="255"/>
      <c r="B1177" s="255"/>
      <c r="C1177" s="254"/>
      <c r="D1177" s="254"/>
      <c r="E1177" s="253"/>
      <c r="F1177" s="251"/>
      <c r="G1177" s="251"/>
      <c r="H1177" s="252"/>
      <c r="I1177" s="251"/>
      <c r="J1177" s="251"/>
      <c r="K1177" s="251"/>
      <c r="L1177" s="251"/>
      <c r="M1177" s="251"/>
    </row>
    <row r="1178" spans="1:13" s="249" customFormat="1" x14ac:dyDescent="0.3">
      <c r="A1178" s="255"/>
      <c r="B1178" s="255"/>
      <c r="C1178" s="254"/>
      <c r="D1178" s="254"/>
      <c r="E1178" s="253"/>
      <c r="F1178" s="251"/>
      <c r="G1178" s="251"/>
      <c r="H1178" s="252"/>
      <c r="I1178" s="251"/>
      <c r="J1178" s="251"/>
      <c r="K1178" s="251"/>
      <c r="L1178" s="251"/>
      <c r="M1178" s="251"/>
    </row>
    <row r="1179" spans="1:13" s="249" customFormat="1" x14ac:dyDescent="0.3">
      <c r="A1179" s="255"/>
      <c r="B1179" s="255"/>
      <c r="C1179" s="254"/>
      <c r="D1179" s="254"/>
      <c r="E1179" s="253"/>
      <c r="F1179" s="251"/>
      <c r="G1179" s="251"/>
      <c r="H1179" s="252"/>
      <c r="I1179" s="251"/>
      <c r="J1179" s="251"/>
      <c r="K1179" s="251"/>
      <c r="L1179" s="251"/>
      <c r="M1179" s="251"/>
    </row>
    <row r="1180" spans="1:13" s="249" customFormat="1" x14ac:dyDescent="0.3">
      <c r="A1180" s="255"/>
      <c r="B1180" s="255"/>
      <c r="C1180" s="254"/>
      <c r="D1180" s="254"/>
      <c r="E1180" s="253"/>
      <c r="F1180" s="251"/>
      <c r="G1180" s="251"/>
      <c r="H1180" s="252"/>
      <c r="I1180" s="251"/>
      <c r="J1180" s="251"/>
      <c r="K1180" s="251"/>
      <c r="L1180" s="251"/>
      <c r="M1180" s="251"/>
    </row>
    <row r="1181" spans="1:13" s="249" customFormat="1" x14ac:dyDescent="0.3">
      <c r="A1181" s="255"/>
      <c r="B1181" s="255"/>
      <c r="C1181" s="254"/>
      <c r="D1181" s="254"/>
      <c r="E1181" s="253"/>
      <c r="F1181" s="251"/>
      <c r="G1181" s="251"/>
      <c r="H1181" s="252"/>
      <c r="I1181" s="251"/>
      <c r="J1181" s="251"/>
      <c r="K1181" s="251"/>
      <c r="L1181" s="251"/>
      <c r="M1181" s="251"/>
    </row>
    <row r="1182" spans="1:13" s="249" customFormat="1" x14ac:dyDescent="0.3">
      <c r="A1182" s="255"/>
      <c r="B1182" s="255"/>
      <c r="C1182" s="254"/>
      <c r="D1182" s="254"/>
      <c r="E1182" s="253"/>
      <c r="F1182" s="251"/>
      <c r="G1182" s="251"/>
      <c r="H1182" s="252"/>
      <c r="I1182" s="251"/>
      <c r="J1182" s="251"/>
      <c r="K1182" s="251"/>
      <c r="L1182" s="251"/>
      <c r="M1182" s="251"/>
    </row>
    <row r="1183" spans="1:13" s="249" customFormat="1" x14ac:dyDescent="0.3">
      <c r="A1183" s="255"/>
      <c r="B1183" s="255"/>
      <c r="C1183" s="254"/>
      <c r="D1183" s="254"/>
      <c r="E1183" s="253"/>
      <c r="F1183" s="251"/>
      <c r="G1183" s="251"/>
      <c r="H1183" s="252"/>
      <c r="I1183" s="251"/>
      <c r="J1183" s="251"/>
      <c r="K1183" s="251"/>
      <c r="L1183" s="251"/>
      <c r="M1183" s="251"/>
    </row>
    <row r="1184" spans="1:13" s="249" customFormat="1" x14ac:dyDescent="0.3">
      <c r="A1184" s="255"/>
      <c r="B1184" s="255"/>
      <c r="C1184" s="254"/>
      <c r="D1184" s="254"/>
      <c r="E1184" s="253"/>
      <c r="F1184" s="251"/>
      <c r="G1184" s="251"/>
      <c r="H1184" s="252"/>
      <c r="I1184" s="251"/>
      <c r="J1184" s="251"/>
      <c r="K1184" s="251"/>
      <c r="L1184" s="251"/>
      <c r="M1184" s="251"/>
    </row>
    <row r="1185" spans="1:13" s="249" customFormat="1" x14ac:dyDescent="0.3">
      <c r="A1185" s="255"/>
      <c r="B1185" s="255"/>
      <c r="C1185" s="254"/>
      <c r="D1185" s="254"/>
      <c r="E1185" s="253"/>
      <c r="F1185" s="251"/>
      <c r="G1185" s="251"/>
      <c r="H1185" s="252"/>
      <c r="I1185" s="251"/>
      <c r="J1185" s="251"/>
      <c r="K1185" s="251"/>
      <c r="L1185" s="251"/>
      <c r="M1185" s="251"/>
    </row>
    <row r="1186" spans="1:13" s="249" customFormat="1" x14ac:dyDescent="0.3">
      <c r="A1186" s="255"/>
      <c r="B1186" s="255"/>
      <c r="C1186" s="254"/>
      <c r="D1186" s="254"/>
      <c r="E1186" s="253"/>
      <c r="F1186" s="251"/>
      <c r="G1186" s="251"/>
      <c r="H1186" s="252"/>
      <c r="I1186" s="251"/>
      <c r="J1186" s="251"/>
      <c r="K1186" s="251"/>
      <c r="L1186" s="251"/>
      <c r="M1186" s="251"/>
    </row>
    <row r="1187" spans="1:13" s="249" customFormat="1" x14ac:dyDescent="0.3">
      <c r="A1187" s="255"/>
      <c r="B1187" s="255"/>
      <c r="C1187" s="254"/>
      <c r="D1187" s="254"/>
      <c r="E1187" s="253"/>
      <c r="F1187" s="251"/>
      <c r="G1187" s="251"/>
      <c r="H1187" s="252"/>
      <c r="I1187" s="251"/>
      <c r="J1187" s="251"/>
      <c r="K1187" s="251"/>
      <c r="L1187" s="251"/>
      <c r="M1187" s="251"/>
    </row>
    <row r="1188" spans="1:13" s="249" customFormat="1" x14ac:dyDescent="0.3">
      <c r="A1188" s="255"/>
      <c r="B1188" s="255"/>
      <c r="C1188" s="254"/>
      <c r="D1188" s="254"/>
      <c r="E1188" s="253"/>
      <c r="F1188" s="251"/>
      <c r="G1188" s="251"/>
      <c r="H1188" s="252"/>
      <c r="I1188" s="251"/>
      <c r="J1188" s="251"/>
      <c r="K1188" s="251"/>
      <c r="L1188" s="251"/>
      <c r="M1188" s="251"/>
    </row>
    <row r="1189" spans="1:13" s="249" customFormat="1" x14ac:dyDescent="0.3">
      <c r="A1189" s="255"/>
      <c r="B1189" s="255"/>
      <c r="C1189" s="254"/>
      <c r="D1189" s="254"/>
      <c r="E1189" s="253"/>
      <c r="F1189" s="251"/>
      <c r="G1189" s="251"/>
      <c r="H1189" s="252"/>
      <c r="I1189" s="251"/>
      <c r="J1189" s="251"/>
      <c r="K1189" s="251"/>
      <c r="L1189" s="251"/>
      <c r="M1189" s="251"/>
    </row>
    <row r="1190" spans="1:13" s="249" customFormat="1" x14ac:dyDescent="0.3">
      <c r="A1190" s="255"/>
      <c r="B1190" s="255"/>
      <c r="C1190" s="254"/>
      <c r="D1190" s="254"/>
      <c r="E1190" s="253"/>
      <c r="F1190" s="251"/>
      <c r="G1190" s="251"/>
      <c r="H1190" s="252"/>
      <c r="I1190" s="251"/>
      <c r="J1190" s="251"/>
      <c r="K1190" s="251"/>
      <c r="L1190" s="251"/>
      <c r="M1190" s="251"/>
    </row>
    <row r="1191" spans="1:13" s="249" customFormat="1" x14ac:dyDescent="0.3">
      <c r="A1191" s="255"/>
      <c r="B1191" s="255"/>
      <c r="C1191" s="254"/>
      <c r="D1191" s="254"/>
      <c r="E1191" s="253"/>
      <c r="F1191" s="251"/>
      <c r="G1191" s="251"/>
      <c r="H1191" s="252"/>
      <c r="I1191" s="251"/>
      <c r="J1191" s="251"/>
      <c r="K1191" s="251"/>
      <c r="L1191" s="251"/>
      <c r="M1191" s="251"/>
    </row>
    <row r="1192" spans="1:13" s="249" customFormat="1" x14ac:dyDescent="0.3">
      <c r="A1192" s="255"/>
      <c r="B1192" s="255"/>
      <c r="C1192" s="254"/>
      <c r="D1192" s="254"/>
      <c r="E1192" s="253"/>
      <c r="F1192" s="251"/>
      <c r="G1192" s="251"/>
      <c r="H1192" s="252"/>
      <c r="I1192" s="251"/>
      <c r="J1192" s="251"/>
      <c r="K1192" s="251"/>
      <c r="L1192" s="251"/>
      <c r="M1192" s="251"/>
    </row>
    <row r="1193" spans="1:13" s="249" customFormat="1" x14ac:dyDescent="0.3">
      <c r="A1193" s="255"/>
      <c r="B1193" s="255"/>
      <c r="C1193" s="254"/>
      <c r="D1193" s="254"/>
      <c r="E1193" s="253"/>
      <c r="F1193" s="251"/>
      <c r="G1193" s="251"/>
      <c r="H1193" s="252"/>
      <c r="I1193" s="251"/>
      <c r="J1193" s="251"/>
      <c r="K1193" s="251"/>
      <c r="L1193" s="251"/>
      <c r="M1193" s="251"/>
    </row>
    <row r="1194" spans="1:13" s="249" customFormat="1" x14ac:dyDescent="0.3">
      <c r="A1194" s="255"/>
      <c r="B1194" s="255"/>
      <c r="C1194" s="254"/>
      <c r="D1194" s="254"/>
      <c r="E1194" s="253"/>
      <c r="F1194" s="251"/>
      <c r="G1194" s="251"/>
      <c r="H1194" s="252"/>
      <c r="I1194" s="251"/>
      <c r="J1194" s="251"/>
      <c r="K1194" s="251"/>
      <c r="L1194" s="251"/>
      <c r="M1194" s="251"/>
    </row>
    <row r="1195" spans="1:13" s="249" customFormat="1" x14ac:dyDescent="0.3">
      <c r="A1195" s="255"/>
      <c r="B1195" s="255"/>
      <c r="C1195" s="254"/>
      <c r="D1195" s="254"/>
      <c r="E1195" s="253"/>
      <c r="F1195" s="251"/>
      <c r="G1195" s="251"/>
      <c r="H1195" s="252"/>
      <c r="I1195" s="251"/>
      <c r="J1195" s="251"/>
      <c r="K1195" s="251"/>
      <c r="L1195" s="251"/>
      <c r="M1195" s="251"/>
    </row>
    <row r="1196" spans="1:13" s="249" customFormat="1" x14ac:dyDescent="0.3">
      <c r="A1196" s="255"/>
      <c r="B1196" s="255"/>
      <c r="C1196" s="254"/>
      <c r="D1196" s="254"/>
      <c r="E1196" s="253"/>
      <c r="F1196" s="251"/>
      <c r="G1196" s="251"/>
      <c r="H1196" s="252"/>
      <c r="I1196" s="251"/>
      <c r="J1196" s="251"/>
      <c r="K1196" s="251"/>
      <c r="L1196" s="251"/>
      <c r="M1196" s="251"/>
    </row>
    <row r="1197" spans="1:13" s="249" customFormat="1" x14ac:dyDescent="0.3">
      <c r="A1197" s="255"/>
      <c r="B1197" s="255"/>
      <c r="C1197" s="254"/>
      <c r="D1197" s="254"/>
      <c r="E1197" s="253"/>
      <c r="F1197" s="251"/>
      <c r="G1197" s="251"/>
      <c r="H1197" s="252"/>
      <c r="I1197" s="251"/>
      <c r="J1197" s="251"/>
      <c r="K1197" s="251"/>
      <c r="L1197" s="251"/>
      <c r="M1197" s="251"/>
    </row>
    <row r="1198" spans="1:13" s="249" customFormat="1" x14ac:dyDescent="0.3">
      <c r="A1198" s="255"/>
      <c r="B1198" s="255"/>
      <c r="C1198" s="254"/>
      <c r="D1198" s="254"/>
      <c r="E1198" s="253"/>
      <c r="F1198" s="251"/>
      <c r="G1198" s="251"/>
      <c r="H1198" s="252"/>
      <c r="I1198" s="251"/>
      <c r="J1198" s="251"/>
      <c r="K1198" s="251"/>
      <c r="L1198" s="251"/>
      <c r="M1198" s="251"/>
    </row>
    <row r="1199" spans="1:13" s="249" customFormat="1" x14ac:dyDescent="0.3">
      <c r="A1199" s="255"/>
      <c r="B1199" s="255"/>
      <c r="C1199" s="254"/>
      <c r="D1199" s="254"/>
      <c r="E1199" s="253"/>
      <c r="F1199" s="251"/>
      <c r="G1199" s="251"/>
      <c r="H1199" s="252"/>
      <c r="I1199" s="251"/>
      <c r="J1199" s="251"/>
      <c r="K1199" s="251"/>
      <c r="L1199" s="251"/>
      <c r="M1199" s="251"/>
    </row>
    <row r="1200" spans="1:13" s="249" customFormat="1" x14ac:dyDescent="0.3">
      <c r="A1200" s="255"/>
      <c r="B1200" s="255"/>
      <c r="C1200" s="254"/>
      <c r="D1200" s="254"/>
      <c r="E1200" s="253"/>
      <c r="F1200" s="251"/>
      <c r="G1200" s="251"/>
      <c r="H1200" s="252"/>
      <c r="I1200" s="251"/>
      <c r="J1200" s="251"/>
      <c r="K1200" s="251"/>
      <c r="L1200" s="251"/>
      <c r="M1200" s="251"/>
    </row>
    <row r="1201" spans="1:13" s="249" customFormat="1" x14ac:dyDescent="0.3">
      <c r="A1201" s="255"/>
      <c r="B1201" s="255"/>
      <c r="C1201" s="254"/>
      <c r="D1201" s="254"/>
      <c r="E1201" s="253"/>
      <c r="F1201" s="251"/>
      <c r="G1201" s="251"/>
      <c r="H1201" s="252"/>
      <c r="I1201" s="251"/>
      <c r="J1201" s="251"/>
      <c r="K1201" s="251"/>
      <c r="L1201" s="251"/>
      <c r="M1201" s="251"/>
    </row>
    <row r="1202" spans="1:13" s="249" customFormat="1" x14ac:dyDescent="0.3">
      <c r="A1202" s="255"/>
      <c r="B1202" s="255"/>
      <c r="C1202" s="254"/>
      <c r="D1202" s="254"/>
      <c r="E1202" s="253"/>
      <c r="F1202" s="251"/>
      <c r="G1202" s="251"/>
      <c r="H1202" s="252"/>
      <c r="I1202" s="251"/>
      <c r="J1202" s="251"/>
      <c r="K1202" s="251"/>
      <c r="L1202" s="251"/>
      <c r="M1202" s="251"/>
    </row>
    <row r="1203" spans="1:13" s="249" customFormat="1" x14ac:dyDescent="0.3">
      <c r="A1203" s="255"/>
      <c r="B1203" s="255"/>
      <c r="C1203" s="254"/>
      <c r="D1203" s="254"/>
      <c r="E1203" s="253"/>
      <c r="F1203" s="251"/>
      <c r="G1203" s="251"/>
      <c r="H1203" s="252"/>
      <c r="I1203" s="251"/>
      <c r="J1203" s="251"/>
      <c r="K1203" s="251"/>
      <c r="L1203" s="251"/>
      <c r="M1203" s="251"/>
    </row>
    <row r="1204" spans="1:13" s="249" customFormat="1" x14ac:dyDescent="0.3">
      <c r="A1204" s="255"/>
      <c r="B1204" s="255"/>
      <c r="C1204" s="254"/>
      <c r="D1204" s="254"/>
      <c r="E1204" s="253"/>
      <c r="F1204" s="251"/>
      <c r="G1204" s="251"/>
      <c r="H1204" s="252"/>
      <c r="I1204" s="251"/>
      <c r="J1204" s="251"/>
      <c r="K1204" s="251"/>
      <c r="L1204" s="251"/>
      <c r="M1204" s="251"/>
    </row>
    <row r="1205" spans="1:13" s="249" customFormat="1" x14ac:dyDescent="0.3">
      <c r="A1205" s="255"/>
      <c r="B1205" s="255"/>
      <c r="C1205" s="254"/>
      <c r="D1205" s="254"/>
      <c r="E1205" s="253"/>
      <c r="F1205" s="251"/>
      <c r="G1205" s="251"/>
      <c r="H1205" s="252"/>
      <c r="I1205" s="251"/>
      <c r="J1205" s="251"/>
      <c r="K1205" s="251"/>
      <c r="L1205" s="251"/>
      <c r="M1205" s="251"/>
    </row>
    <row r="1206" spans="1:13" s="249" customFormat="1" x14ac:dyDescent="0.3">
      <c r="A1206" s="255"/>
      <c r="B1206" s="255"/>
      <c r="C1206" s="254"/>
      <c r="D1206" s="254"/>
      <c r="E1206" s="253"/>
      <c r="F1206" s="251"/>
      <c r="G1206" s="251"/>
      <c r="H1206" s="252"/>
      <c r="I1206" s="251"/>
      <c r="J1206" s="251"/>
      <c r="K1206" s="251"/>
      <c r="L1206" s="251"/>
      <c r="M1206" s="251"/>
    </row>
    <row r="1207" spans="1:13" s="249" customFormat="1" x14ac:dyDescent="0.3">
      <c r="A1207" s="255"/>
      <c r="B1207" s="255"/>
      <c r="C1207" s="254"/>
      <c r="D1207" s="254"/>
      <c r="E1207" s="253"/>
      <c r="F1207" s="251"/>
      <c r="G1207" s="251"/>
      <c r="H1207" s="252"/>
      <c r="I1207" s="251"/>
      <c r="J1207" s="251"/>
      <c r="K1207" s="251"/>
      <c r="L1207" s="251"/>
      <c r="M1207" s="251"/>
    </row>
    <row r="1208" spans="1:13" s="249" customFormat="1" x14ac:dyDescent="0.3">
      <c r="A1208" s="255"/>
      <c r="B1208" s="255"/>
      <c r="C1208" s="254"/>
      <c r="D1208" s="254"/>
      <c r="E1208" s="253"/>
      <c r="F1208" s="251"/>
      <c r="G1208" s="251"/>
      <c r="H1208" s="252"/>
      <c r="I1208" s="251"/>
      <c r="J1208" s="251"/>
      <c r="K1208" s="251"/>
      <c r="L1208" s="251"/>
      <c r="M1208" s="251"/>
    </row>
    <row r="1209" spans="1:13" s="249" customFormat="1" x14ac:dyDescent="0.3">
      <c r="A1209" s="255"/>
      <c r="B1209" s="255"/>
      <c r="C1209" s="254"/>
      <c r="D1209" s="254"/>
      <c r="E1209" s="253"/>
      <c r="F1209" s="251"/>
      <c r="G1209" s="251"/>
      <c r="H1209" s="252"/>
      <c r="I1209" s="251"/>
      <c r="J1209" s="251"/>
      <c r="K1209" s="251"/>
      <c r="L1209" s="251"/>
      <c r="M1209" s="251"/>
    </row>
    <row r="1210" spans="1:13" s="249" customFormat="1" x14ac:dyDescent="0.3">
      <c r="A1210" s="255"/>
      <c r="B1210" s="255"/>
      <c r="C1210" s="254"/>
      <c r="D1210" s="254"/>
      <c r="E1210" s="253"/>
      <c r="F1210" s="251"/>
      <c r="G1210" s="251"/>
      <c r="H1210" s="252"/>
      <c r="I1210" s="251"/>
      <c r="J1210" s="251"/>
      <c r="K1210" s="251"/>
      <c r="L1210" s="251"/>
      <c r="M1210" s="251"/>
    </row>
    <row r="1211" spans="1:13" s="249" customFormat="1" x14ac:dyDescent="0.3">
      <c r="A1211" s="255"/>
      <c r="B1211" s="255"/>
      <c r="C1211" s="254"/>
      <c r="D1211" s="254"/>
      <c r="E1211" s="253"/>
      <c r="F1211" s="251"/>
      <c r="G1211" s="251"/>
      <c r="H1211" s="252"/>
      <c r="I1211" s="251"/>
      <c r="J1211" s="251"/>
      <c r="K1211" s="251"/>
      <c r="L1211" s="251"/>
      <c r="M1211" s="251"/>
    </row>
    <row r="1212" spans="1:13" s="249" customFormat="1" x14ac:dyDescent="0.3">
      <c r="A1212" s="255"/>
      <c r="B1212" s="255"/>
      <c r="C1212" s="254"/>
      <c r="D1212" s="254"/>
      <c r="E1212" s="253"/>
      <c r="F1212" s="251"/>
      <c r="G1212" s="251"/>
      <c r="H1212" s="252"/>
      <c r="I1212" s="251"/>
      <c r="J1212" s="251"/>
      <c r="K1212" s="251"/>
      <c r="L1212" s="251"/>
      <c r="M1212" s="251"/>
    </row>
    <row r="1213" spans="1:13" s="249" customFormat="1" x14ac:dyDescent="0.3">
      <c r="A1213" s="255"/>
      <c r="B1213" s="255"/>
      <c r="C1213" s="254"/>
      <c r="D1213" s="254"/>
      <c r="E1213" s="253"/>
      <c r="F1213" s="251"/>
      <c r="G1213" s="251"/>
      <c r="H1213" s="252"/>
      <c r="I1213" s="251"/>
      <c r="J1213" s="251"/>
      <c r="K1213" s="251"/>
      <c r="L1213" s="251"/>
      <c r="M1213" s="251"/>
    </row>
    <row r="1214" spans="1:13" s="249" customFormat="1" x14ac:dyDescent="0.3">
      <c r="A1214" s="255"/>
      <c r="B1214" s="255"/>
      <c r="C1214" s="254"/>
      <c r="D1214" s="254"/>
      <c r="E1214" s="253"/>
      <c r="F1214" s="251"/>
      <c r="G1214" s="251"/>
      <c r="H1214" s="252"/>
      <c r="I1214" s="251"/>
      <c r="J1214" s="251"/>
      <c r="K1214" s="251"/>
      <c r="L1214" s="251"/>
      <c r="M1214" s="251"/>
    </row>
    <row r="1215" spans="1:13" s="249" customFormat="1" x14ac:dyDescent="0.3">
      <c r="A1215" s="255"/>
      <c r="B1215" s="255"/>
      <c r="C1215" s="254"/>
      <c r="D1215" s="254"/>
      <c r="E1215" s="253"/>
      <c r="F1215" s="251"/>
      <c r="G1215" s="251"/>
      <c r="H1215" s="252"/>
      <c r="I1215" s="251"/>
      <c r="J1215" s="251"/>
      <c r="K1215" s="251"/>
      <c r="L1215" s="251"/>
      <c r="M1215" s="251"/>
    </row>
    <row r="1216" spans="1:13" s="249" customFormat="1" x14ac:dyDescent="0.3">
      <c r="A1216" s="255"/>
      <c r="B1216" s="255"/>
      <c r="C1216" s="254"/>
      <c r="D1216" s="254"/>
      <c r="E1216" s="253"/>
      <c r="F1216" s="251"/>
      <c r="G1216" s="251"/>
      <c r="H1216" s="252"/>
      <c r="I1216" s="251"/>
      <c r="J1216" s="251"/>
      <c r="K1216" s="251"/>
      <c r="L1216" s="251"/>
      <c r="M1216" s="251"/>
    </row>
    <row r="1217" spans="1:13" s="249" customFormat="1" x14ac:dyDescent="0.3">
      <c r="A1217" s="255"/>
      <c r="B1217" s="255"/>
      <c r="C1217" s="254"/>
      <c r="D1217" s="254"/>
      <c r="E1217" s="253"/>
      <c r="F1217" s="251"/>
      <c r="G1217" s="251"/>
      <c r="H1217" s="252"/>
      <c r="I1217" s="251"/>
      <c r="J1217" s="251"/>
      <c r="K1217" s="251"/>
      <c r="L1217" s="251"/>
      <c r="M1217" s="251"/>
    </row>
    <row r="1218" spans="1:13" s="249" customFormat="1" x14ac:dyDescent="0.3">
      <c r="A1218" s="255"/>
      <c r="B1218" s="255"/>
      <c r="C1218" s="254"/>
      <c r="D1218" s="254"/>
      <c r="E1218" s="253"/>
      <c r="F1218" s="251"/>
      <c r="G1218" s="251"/>
      <c r="H1218" s="252"/>
      <c r="I1218" s="251"/>
      <c r="J1218" s="251"/>
      <c r="K1218" s="251"/>
      <c r="L1218" s="251"/>
      <c r="M1218" s="251"/>
    </row>
    <row r="1219" spans="1:13" s="249" customFormat="1" x14ac:dyDescent="0.3">
      <c r="A1219" s="255"/>
      <c r="B1219" s="255"/>
      <c r="C1219" s="254"/>
      <c r="D1219" s="254"/>
      <c r="E1219" s="253"/>
      <c r="F1219" s="251"/>
      <c r="G1219" s="251"/>
      <c r="H1219" s="252"/>
      <c r="I1219" s="251"/>
      <c r="J1219" s="251"/>
      <c r="K1219" s="251"/>
      <c r="L1219" s="251"/>
      <c r="M1219" s="251"/>
    </row>
    <row r="1220" spans="1:13" s="249" customFormat="1" x14ac:dyDescent="0.3">
      <c r="A1220" s="255"/>
      <c r="B1220" s="255"/>
      <c r="C1220" s="254"/>
      <c r="D1220" s="254"/>
      <c r="E1220" s="253"/>
      <c r="F1220" s="251"/>
      <c r="G1220" s="251"/>
      <c r="H1220" s="252"/>
      <c r="I1220" s="251"/>
      <c r="J1220" s="251"/>
      <c r="K1220" s="251"/>
      <c r="L1220" s="251"/>
      <c r="M1220" s="251"/>
    </row>
    <row r="1221" spans="1:13" s="249" customFormat="1" x14ac:dyDescent="0.3">
      <c r="A1221" s="255"/>
      <c r="B1221" s="255"/>
      <c r="C1221" s="254"/>
      <c r="D1221" s="254"/>
      <c r="E1221" s="253"/>
      <c r="F1221" s="251"/>
      <c r="G1221" s="251"/>
      <c r="H1221" s="252"/>
      <c r="I1221" s="251"/>
      <c r="J1221" s="251"/>
      <c r="K1221" s="251"/>
      <c r="L1221" s="251"/>
      <c r="M1221" s="251"/>
    </row>
    <row r="1222" spans="1:13" s="249" customFormat="1" x14ac:dyDescent="0.3">
      <c r="A1222" s="255"/>
      <c r="B1222" s="255"/>
      <c r="C1222" s="254"/>
      <c r="D1222" s="254"/>
      <c r="E1222" s="253"/>
      <c r="F1222" s="251"/>
      <c r="G1222" s="251"/>
      <c r="H1222" s="252"/>
      <c r="I1222" s="251"/>
      <c r="J1222" s="251"/>
      <c r="K1222" s="251"/>
      <c r="L1222" s="251"/>
      <c r="M1222" s="251"/>
    </row>
    <row r="1223" spans="1:13" s="249" customFormat="1" x14ac:dyDescent="0.3">
      <c r="A1223" s="255"/>
      <c r="B1223" s="255"/>
      <c r="C1223" s="254"/>
      <c r="D1223" s="254"/>
      <c r="E1223" s="253"/>
      <c r="F1223" s="251"/>
      <c r="G1223" s="251"/>
      <c r="H1223" s="252"/>
      <c r="I1223" s="251"/>
      <c r="J1223" s="251"/>
      <c r="K1223" s="251"/>
      <c r="L1223" s="251"/>
      <c r="M1223" s="251"/>
    </row>
    <row r="1224" spans="1:13" s="249" customFormat="1" x14ac:dyDescent="0.3">
      <c r="A1224" s="255"/>
      <c r="B1224" s="255"/>
      <c r="C1224" s="254"/>
      <c r="D1224" s="254"/>
      <c r="E1224" s="253"/>
      <c r="F1224" s="251"/>
      <c r="G1224" s="251"/>
      <c r="H1224" s="252"/>
      <c r="I1224" s="251"/>
      <c r="J1224" s="251"/>
      <c r="K1224" s="251"/>
      <c r="L1224" s="251"/>
      <c r="M1224" s="251"/>
    </row>
    <row r="1225" spans="1:13" s="249" customFormat="1" x14ac:dyDescent="0.3">
      <c r="A1225" s="255"/>
      <c r="B1225" s="255"/>
      <c r="C1225" s="254"/>
      <c r="D1225" s="254"/>
      <c r="E1225" s="253"/>
      <c r="F1225" s="251"/>
      <c r="G1225" s="251"/>
      <c r="H1225" s="252"/>
      <c r="I1225" s="251"/>
      <c r="J1225" s="251"/>
      <c r="K1225" s="251"/>
      <c r="L1225" s="251"/>
      <c r="M1225" s="251"/>
    </row>
    <row r="1226" spans="1:13" s="249" customFormat="1" x14ac:dyDescent="0.3">
      <c r="A1226" s="255"/>
      <c r="B1226" s="255"/>
      <c r="C1226" s="254"/>
      <c r="D1226" s="254"/>
      <c r="E1226" s="253"/>
      <c r="F1226" s="251"/>
      <c r="G1226" s="251"/>
      <c r="H1226" s="252"/>
      <c r="I1226" s="251"/>
      <c r="J1226" s="251"/>
      <c r="K1226" s="251"/>
      <c r="L1226" s="251"/>
      <c r="M1226" s="251"/>
    </row>
    <row r="1227" spans="1:13" s="249" customFormat="1" x14ac:dyDescent="0.3">
      <c r="A1227" s="255"/>
      <c r="B1227" s="255"/>
      <c r="C1227" s="254"/>
      <c r="D1227" s="254"/>
      <c r="E1227" s="253"/>
      <c r="F1227" s="251"/>
      <c r="G1227" s="251"/>
      <c r="H1227" s="252"/>
      <c r="I1227" s="251"/>
      <c r="J1227" s="251"/>
      <c r="K1227" s="251"/>
      <c r="L1227" s="251"/>
      <c r="M1227" s="251"/>
    </row>
    <row r="1228" spans="1:13" s="249" customFormat="1" x14ac:dyDescent="0.3">
      <c r="A1228" s="255"/>
      <c r="B1228" s="255"/>
      <c r="C1228" s="254"/>
      <c r="D1228" s="254"/>
      <c r="E1228" s="253"/>
      <c r="F1228" s="251"/>
      <c r="G1228" s="251"/>
      <c r="H1228" s="252"/>
      <c r="I1228" s="251"/>
      <c r="J1228" s="251"/>
      <c r="K1228" s="251"/>
      <c r="L1228" s="251"/>
      <c r="M1228" s="251"/>
    </row>
    <row r="1229" spans="1:13" s="249" customFormat="1" x14ac:dyDescent="0.3">
      <c r="A1229" s="255"/>
      <c r="B1229" s="255"/>
      <c r="C1229" s="254"/>
      <c r="D1229" s="254"/>
      <c r="E1229" s="253"/>
      <c r="F1229" s="251"/>
      <c r="G1229" s="251"/>
      <c r="H1229" s="252"/>
      <c r="I1229" s="251"/>
      <c r="J1229" s="251"/>
      <c r="K1229" s="251"/>
      <c r="L1229" s="251"/>
      <c r="M1229" s="251"/>
    </row>
    <row r="1230" spans="1:13" s="249" customFormat="1" x14ac:dyDescent="0.3">
      <c r="A1230" s="255"/>
      <c r="B1230" s="255"/>
      <c r="C1230" s="254"/>
      <c r="D1230" s="254"/>
      <c r="E1230" s="253"/>
      <c r="F1230" s="251"/>
      <c r="G1230" s="251"/>
      <c r="H1230" s="252"/>
      <c r="I1230" s="251"/>
      <c r="J1230" s="251"/>
      <c r="K1230" s="251"/>
      <c r="L1230" s="251"/>
      <c r="M1230" s="251"/>
    </row>
    <row r="1231" spans="1:13" s="249" customFormat="1" x14ac:dyDescent="0.3">
      <c r="A1231" s="255"/>
      <c r="B1231" s="255"/>
      <c r="C1231" s="254"/>
      <c r="D1231" s="254"/>
      <c r="E1231" s="253"/>
      <c r="F1231" s="251"/>
      <c r="G1231" s="251"/>
      <c r="H1231" s="252"/>
      <c r="I1231" s="251"/>
      <c r="J1231" s="251"/>
      <c r="K1231" s="251"/>
      <c r="L1231" s="251"/>
      <c r="M1231" s="251"/>
    </row>
    <row r="1232" spans="1:13" s="249" customFormat="1" x14ac:dyDescent="0.3">
      <c r="A1232" s="255"/>
      <c r="B1232" s="255"/>
      <c r="C1232" s="254"/>
      <c r="D1232" s="254"/>
      <c r="E1232" s="253"/>
      <c r="F1232" s="251"/>
      <c r="G1232" s="251"/>
      <c r="H1232" s="252"/>
      <c r="I1232" s="251"/>
      <c r="J1232" s="251"/>
      <c r="K1232" s="251"/>
      <c r="L1232" s="251"/>
      <c r="M1232" s="251"/>
    </row>
    <row r="1233" spans="1:13" s="249" customFormat="1" x14ac:dyDescent="0.3">
      <c r="A1233" s="255"/>
      <c r="B1233" s="255"/>
      <c r="C1233" s="254"/>
      <c r="D1233" s="254"/>
      <c r="E1233" s="253"/>
      <c r="F1233" s="251"/>
      <c r="G1233" s="251"/>
      <c r="H1233" s="252"/>
      <c r="I1233" s="251"/>
      <c r="J1233" s="251"/>
      <c r="K1233" s="251"/>
      <c r="L1233" s="251"/>
      <c r="M1233" s="251"/>
    </row>
    <row r="1234" spans="1:13" s="249" customFormat="1" x14ac:dyDescent="0.3">
      <c r="A1234" s="255"/>
      <c r="B1234" s="255"/>
      <c r="C1234" s="254"/>
      <c r="D1234" s="254"/>
      <c r="E1234" s="253"/>
      <c r="F1234" s="251"/>
      <c r="G1234" s="251"/>
      <c r="H1234" s="252"/>
      <c r="I1234" s="251"/>
      <c r="J1234" s="251"/>
      <c r="K1234" s="251"/>
      <c r="L1234" s="251"/>
      <c r="M1234" s="251"/>
    </row>
    <row r="1235" spans="1:13" s="249" customFormat="1" x14ac:dyDescent="0.3">
      <c r="A1235" s="255"/>
      <c r="B1235" s="255"/>
      <c r="C1235" s="254"/>
      <c r="D1235" s="254"/>
      <c r="E1235" s="253"/>
      <c r="F1235" s="251"/>
      <c r="G1235" s="251"/>
      <c r="H1235" s="252"/>
      <c r="I1235" s="251"/>
      <c r="J1235" s="251"/>
      <c r="K1235" s="251"/>
      <c r="L1235" s="251"/>
      <c r="M1235" s="251"/>
    </row>
    <row r="1236" spans="1:13" s="249" customFormat="1" x14ac:dyDescent="0.3">
      <c r="A1236" s="255"/>
      <c r="B1236" s="255"/>
      <c r="C1236" s="254"/>
      <c r="D1236" s="254"/>
      <c r="E1236" s="253"/>
      <c r="F1236" s="251"/>
      <c r="G1236" s="251"/>
      <c r="H1236" s="252"/>
      <c r="I1236" s="251"/>
      <c r="J1236" s="251"/>
      <c r="K1236" s="251"/>
      <c r="L1236" s="251"/>
      <c r="M1236" s="251"/>
    </row>
    <row r="1237" spans="1:13" s="249" customFormat="1" x14ac:dyDescent="0.3">
      <c r="A1237" s="255"/>
      <c r="B1237" s="255"/>
      <c r="C1237" s="254"/>
      <c r="D1237" s="254"/>
      <c r="E1237" s="253"/>
      <c r="F1237" s="251"/>
      <c r="G1237" s="251"/>
      <c r="H1237" s="252"/>
      <c r="I1237" s="251"/>
      <c r="J1237" s="251"/>
      <c r="K1237" s="251"/>
      <c r="L1237" s="251"/>
      <c r="M1237" s="251"/>
    </row>
    <row r="1238" spans="1:13" s="249" customFormat="1" x14ac:dyDescent="0.3">
      <c r="A1238" s="255"/>
      <c r="B1238" s="255"/>
      <c r="C1238" s="254"/>
      <c r="D1238" s="254"/>
      <c r="E1238" s="253"/>
      <c r="F1238" s="251"/>
      <c r="G1238" s="251"/>
      <c r="H1238" s="252"/>
      <c r="I1238" s="251"/>
      <c r="J1238" s="251"/>
      <c r="K1238" s="251"/>
      <c r="L1238" s="251"/>
      <c r="M1238" s="251"/>
    </row>
    <row r="1239" spans="1:13" s="249" customFormat="1" x14ac:dyDescent="0.3">
      <c r="A1239" s="255"/>
      <c r="B1239" s="255"/>
      <c r="C1239" s="254"/>
      <c r="D1239" s="254"/>
      <c r="E1239" s="253"/>
      <c r="F1239" s="251"/>
      <c r="G1239" s="251"/>
      <c r="H1239" s="252"/>
      <c r="I1239" s="251"/>
      <c r="J1239" s="251"/>
      <c r="K1239" s="251"/>
      <c r="L1239" s="251"/>
      <c r="M1239" s="251"/>
    </row>
    <row r="1240" spans="1:13" s="249" customFormat="1" x14ac:dyDescent="0.3">
      <c r="A1240" s="255"/>
      <c r="B1240" s="255"/>
      <c r="C1240" s="254"/>
      <c r="D1240" s="254"/>
      <c r="E1240" s="253"/>
      <c r="F1240" s="251"/>
      <c r="G1240" s="251"/>
      <c r="H1240" s="252"/>
      <c r="I1240" s="251"/>
      <c r="J1240" s="251"/>
      <c r="K1240" s="251"/>
      <c r="L1240" s="251"/>
      <c r="M1240" s="251"/>
    </row>
    <row r="1241" spans="1:13" s="249" customFormat="1" x14ac:dyDescent="0.3">
      <c r="A1241" s="255"/>
      <c r="B1241" s="255"/>
      <c r="C1241" s="254"/>
      <c r="D1241" s="254"/>
      <c r="E1241" s="253"/>
      <c r="F1241" s="251"/>
      <c r="G1241" s="251"/>
      <c r="H1241" s="252"/>
      <c r="I1241" s="251"/>
      <c r="J1241" s="251"/>
      <c r="K1241" s="251"/>
      <c r="L1241" s="251"/>
      <c r="M1241" s="251"/>
    </row>
    <row r="1242" spans="1:13" s="249" customFormat="1" x14ac:dyDescent="0.3">
      <c r="A1242" s="255"/>
      <c r="B1242" s="255"/>
      <c r="C1242" s="254"/>
      <c r="D1242" s="254"/>
      <c r="E1242" s="253"/>
      <c r="F1242" s="251"/>
      <c r="G1242" s="251"/>
      <c r="H1242" s="252"/>
      <c r="I1242" s="251"/>
      <c r="J1242" s="251"/>
      <c r="K1242" s="251"/>
      <c r="L1242" s="251"/>
      <c r="M1242" s="251"/>
    </row>
    <row r="1243" spans="1:13" s="249" customFormat="1" x14ac:dyDescent="0.3">
      <c r="A1243" s="255"/>
      <c r="B1243" s="255"/>
      <c r="C1243" s="254"/>
      <c r="D1243" s="254"/>
      <c r="E1243" s="253"/>
      <c r="F1243" s="251"/>
      <c r="G1243" s="251"/>
      <c r="H1243" s="252"/>
      <c r="I1243" s="251"/>
      <c r="J1243" s="251"/>
      <c r="K1243" s="251"/>
      <c r="L1243" s="251"/>
      <c r="M1243" s="251"/>
    </row>
    <row r="1244" spans="1:13" s="249" customFormat="1" x14ac:dyDescent="0.3">
      <c r="A1244" s="255"/>
      <c r="B1244" s="255"/>
      <c r="C1244" s="254"/>
      <c r="D1244" s="254"/>
      <c r="E1244" s="253"/>
      <c r="F1244" s="251"/>
      <c r="G1244" s="251"/>
      <c r="H1244" s="252"/>
      <c r="I1244" s="251"/>
      <c r="J1244" s="251"/>
      <c r="K1244" s="251"/>
      <c r="L1244" s="251"/>
      <c r="M1244" s="251"/>
    </row>
    <row r="1245" spans="1:13" s="249" customFormat="1" x14ac:dyDescent="0.3">
      <c r="A1245" s="255"/>
      <c r="B1245" s="255"/>
      <c r="C1245" s="254"/>
      <c r="D1245" s="254"/>
      <c r="E1245" s="253"/>
      <c r="F1245" s="251"/>
      <c r="G1245" s="251"/>
      <c r="H1245" s="252"/>
      <c r="I1245" s="251"/>
      <c r="J1245" s="251"/>
      <c r="K1245" s="251"/>
      <c r="L1245" s="251"/>
      <c r="M1245" s="251"/>
    </row>
    <row r="1246" spans="1:13" s="249" customFormat="1" x14ac:dyDescent="0.3">
      <c r="A1246" s="255"/>
      <c r="B1246" s="255"/>
      <c r="C1246" s="254"/>
      <c r="D1246" s="254"/>
      <c r="E1246" s="253"/>
      <c r="F1246" s="251"/>
      <c r="G1246" s="251"/>
      <c r="H1246" s="252"/>
      <c r="I1246" s="251"/>
      <c r="J1246" s="251"/>
      <c r="K1246" s="251"/>
      <c r="L1246" s="251"/>
      <c r="M1246" s="251"/>
    </row>
    <row r="1247" spans="1:13" s="249" customFormat="1" x14ac:dyDescent="0.3">
      <c r="A1247" s="255"/>
      <c r="B1247" s="255"/>
      <c r="C1247" s="254"/>
      <c r="D1247" s="254"/>
      <c r="E1247" s="253"/>
      <c r="F1247" s="251"/>
      <c r="G1247" s="251"/>
      <c r="H1247" s="252"/>
      <c r="I1247" s="251"/>
      <c r="J1247" s="251"/>
      <c r="K1247" s="251"/>
      <c r="L1247" s="251"/>
      <c r="M1247" s="251"/>
    </row>
    <row r="1248" spans="1:13" s="249" customFormat="1" x14ac:dyDescent="0.3">
      <c r="A1248" s="255"/>
      <c r="B1248" s="255"/>
      <c r="C1248" s="254"/>
      <c r="D1248" s="254"/>
      <c r="E1248" s="253"/>
      <c r="F1248" s="251"/>
      <c r="G1248" s="251"/>
      <c r="H1248" s="252"/>
      <c r="I1248" s="251"/>
      <c r="J1248" s="251"/>
      <c r="K1248" s="251"/>
      <c r="L1248" s="251"/>
      <c r="M1248" s="251"/>
    </row>
    <row r="1249" spans="1:13" s="249" customFormat="1" x14ac:dyDescent="0.3">
      <c r="A1249" s="255"/>
      <c r="B1249" s="255"/>
      <c r="C1249" s="254"/>
      <c r="D1249" s="254"/>
      <c r="E1249" s="253"/>
      <c r="F1249" s="251"/>
      <c r="G1249" s="251"/>
      <c r="H1249" s="252"/>
      <c r="I1249" s="251"/>
      <c r="J1249" s="251"/>
      <c r="K1249" s="251"/>
      <c r="L1249" s="251"/>
      <c r="M1249" s="251"/>
    </row>
    <row r="1250" spans="1:13" s="249" customFormat="1" x14ac:dyDescent="0.3">
      <c r="A1250" s="255"/>
      <c r="B1250" s="255"/>
      <c r="C1250" s="254"/>
      <c r="D1250" s="254"/>
      <c r="E1250" s="253"/>
      <c r="F1250" s="251"/>
      <c r="G1250" s="251"/>
      <c r="H1250" s="252"/>
      <c r="I1250" s="251"/>
      <c r="J1250" s="251"/>
      <c r="K1250" s="251"/>
      <c r="L1250" s="251"/>
      <c r="M1250" s="251"/>
    </row>
    <row r="1251" spans="1:13" s="249" customFormat="1" x14ac:dyDescent="0.3">
      <c r="A1251" s="255"/>
      <c r="B1251" s="255"/>
      <c r="C1251" s="254"/>
      <c r="D1251" s="254"/>
      <c r="E1251" s="253"/>
      <c r="F1251" s="251"/>
      <c r="G1251" s="251"/>
      <c r="H1251" s="252"/>
      <c r="I1251" s="251"/>
      <c r="J1251" s="251"/>
      <c r="K1251" s="251"/>
      <c r="L1251" s="251"/>
      <c r="M1251" s="251"/>
    </row>
    <row r="1252" spans="1:13" s="249" customFormat="1" x14ac:dyDescent="0.3">
      <c r="A1252" s="255"/>
      <c r="B1252" s="255"/>
      <c r="C1252" s="254"/>
      <c r="D1252" s="254"/>
      <c r="E1252" s="253"/>
      <c r="F1252" s="251"/>
      <c r="G1252" s="251"/>
      <c r="H1252" s="252"/>
      <c r="I1252" s="251"/>
      <c r="J1252" s="251"/>
      <c r="K1252" s="251"/>
      <c r="L1252" s="251"/>
      <c r="M1252" s="251"/>
    </row>
    <row r="1253" spans="1:13" s="249" customFormat="1" x14ac:dyDescent="0.3">
      <c r="A1253" s="255"/>
      <c r="B1253" s="255"/>
      <c r="C1253" s="254"/>
      <c r="D1253" s="254"/>
      <c r="E1253" s="253"/>
      <c r="F1253" s="251"/>
      <c r="G1253" s="251"/>
      <c r="H1253" s="252"/>
      <c r="I1253" s="251"/>
      <c r="J1253" s="251"/>
      <c r="K1253" s="251"/>
      <c r="L1253" s="251"/>
      <c r="M1253" s="251"/>
    </row>
    <row r="1254" spans="1:13" s="249" customFormat="1" x14ac:dyDescent="0.3">
      <c r="A1254" s="255"/>
      <c r="B1254" s="255"/>
      <c r="C1254" s="254"/>
      <c r="D1254" s="254"/>
      <c r="E1254" s="253"/>
      <c r="F1254" s="251"/>
      <c r="G1254" s="251"/>
      <c r="H1254" s="252"/>
      <c r="I1254" s="251"/>
      <c r="J1254" s="251"/>
      <c r="K1254" s="251"/>
      <c r="L1254" s="251"/>
      <c r="M1254" s="251"/>
    </row>
    <row r="1255" spans="1:13" s="249" customFormat="1" x14ac:dyDescent="0.3">
      <c r="A1255" s="255"/>
      <c r="B1255" s="255"/>
      <c r="C1255" s="254"/>
      <c r="D1255" s="254"/>
      <c r="E1255" s="253"/>
      <c r="F1255" s="251"/>
      <c r="G1255" s="251"/>
      <c r="H1255" s="252"/>
      <c r="I1255" s="251"/>
      <c r="J1255" s="251"/>
      <c r="K1255" s="251"/>
      <c r="L1255" s="251"/>
      <c r="M1255" s="251"/>
    </row>
  </sheetData>
  <mergeCells count="23">
    <mergeCell ref="B37:O37"/>
    <mergeCell ref="D22:D23"/>
    <mergeCell ref="B18:O18"/>
    <mergeCell ref="B35:O35"/>
    <mergeCell ref="B36:O36"/>
    <mergeCell ref="B16:O16"/>
    <mergeCell ref="B19:O19"/>
    <mergeCell ref="E21:O21"/>
    <mergeCell ref="C31:C32"/>
    <mergeCell ref="B29:B30"/>
    <mergeCell ref="B24:B25"/>
    <mergeCell ref="B31:B32"/>
    <mergeCell ref="B17:O17"/>
    <mergeCell ref="B12:B13"/>
    <mergeCell ref="B22:B23"/>
    <mergeCell ref="C22:C23"/>
    <mergeCell ref="B27:B28"/>
    <mergeCell ref="E2:O2"/>
    <mergeCell ref="B3:B4"/>
    <mergeCell ref="C3:C4"/>
    <mergeCell ref="D3:D4"/>
    <mergeCell ref="B6:B9"/>
    <mergeCell ref="B10:B11"/>
  </mergeCells>
  <phoneticPr fontId="9"/>
  <pageMargins left="0.78740157480314965" right="0.78740157480314965" top="0.98425196850393704" bottom="0.98425196850393704" header="0.51181102362204722" footer="0.51181102362204722"/>
  <pageSetup paperSize="9" scale="6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161F6-AF2D-4D11-B6B9-1A77361248B9}">
  <dimension ref="A1:AO403"/>
  <sheetViews>
    <sheetView topLeftCell="A154" zoomScale="55" zoomScaleNormal="55" zoomScaleSheetLayoutView="100" workbookViewId="0">
      <selection activeCell="B35" sqref="B35:O35"/>
    </sheetView>
  </sheetViews>
  <sheetFormatPr defaultColWidth="10.296875" defaultRowHeight="14" x14ac:dyDescent="0.3"/>
  <cols>
    <col min="1" max="21" width="10.296875" style="37"/>
    <col min="22" max="22" width="2.69921875" style="37" customWidth="1"/>
    <col min="23" max="23" width="10.296875" style="37" customWidth="1"/>
    <col min="24" max="24" width="10.296875" style="71" customWidth="1"/>
    <col min="25" max="25" width="10.296875" style="72" customWidth="1"/>
    <col min="26" max="26" width="10.296875" style="38" customWidth="1"/>
    <col min="27" max="34" width="10.296875" style="72" customWidth="1"/>
    <col min="35" max="35" width="3" style="37" customWidth="1"/>
    <col min="36" max="36" width="13.3984375" style="39" bestFit="1" customWidth="1"/>
    <col min="37" max="38" width="10.296875" style="38" customWidth="1"/>
    <col min="39" max="40" width="10.296875" style="39" customWidth="1"/>
    <col min="42" max="16384" width="10.296875" style="37"/>
  </cols>
  <sheetData>
    <row r="1" spans="1:40" customFormat="1" ht="15" customHeight="1" x14ac:dyDescent="0.3">
      <c r="W1" s="981"/>
      <c r="X1" s="981"/>
      <c r="Y1" s="981"/>
      <c r="Z1" s="981"/>
      <c r="AA1" s="981"/>
      <c r="AB1" s="981"/>
      <c r="AC1" s="45"/>
      <c r="AD1" s="45"/>
      <c r="AE1" s="45"/>
      <c r="AF1" s="45"/>
      <c r="AG1" s="45"/>
      <c r="AH1" s="45"/>
      <c r="AI1" s="53"/>
      <c r="AJ1" s="47"/>
      <c r="AK1" s="46"/>
      <c r="AL1" s="46"/>
      <c r="AM1" s="47"/>
      <c r="AN1" s="47"/>
    </row>
    <row r="2" spans="1:40" customFormat="1" ht="15" customHeight="1" thickBot="1" x14ac:dyDescent="0.35">
      <c r="A2" s="301" t="s">
        <v>338</v>
      </c>
      <c r="W2" s="40" t="s">
        <v>413</v>
      </c>
      <c r="X2" s="34"/>
      <c r="Y2" s="35"/>
      <c r="Z2" s="36"/>
      <c r="AA2" s="35"/>
      <c r="AB2" s="35"/>
      <c r="AC2" s="35"/>
      <c r="AD2" s="35"/>
      <c r="AE2" s="35"/>
      <c r="AF2" s="35"/>
      <c r="AG2" s="35"/>
      <c r="AH2" s="35"/>
      <c r="AI2" s="37"/>
      <c r="AJ2" s="39"/>
      <c r="AK2" s="38"/>
      <c r="AL2" s="38"/>
      <c r="AM2" s="39"/>
      <c r="AN2" s="39"/>
    </row>
    <row r="3" spans="1:40" customFormat="1" ht="15" customHeight="1" x14ac:dyDescent="0.3">
      <c r="A3" s="301"/>
      <c r="W3" s="41"/>
      <c r="X3" s="982" t="s">
        <v>16</v>
      </c>
      <c r="Y3" s="982"/>
      <c r="Z3" s="982"/>
      <c r="AA3" s="982"/>
      <c r="AB3" s="982"/>
      <c r="AC3" s="982"/>
      <c r="AD3" s="982"/>
      <c r="AE3" s="982"/>
      <c r="AF3" s="982"/>
      <c r="AG3" s="982"/>
      <c r="AH3" s="982"/>
      <c r="AI3" s="42"/>
      <c r="AJ3" s="982" t="s">
        <v>70</v>
      </c>
      <c r="AK3" s="982"/>
      <c r="AL3" s="982"/>
      <c r="AM3" s="982"/>
      <c r="AN3" s="982"/>
    </row>
    <row r="4" spans="1:40" customFormat="1" ht="15" customHeight="1" x14ac:dyDescent="0.45">
      <c r="W4" s="43"/>
      <c r="X4" s="44" t="s">
        <v>94</v>
      </c>
      <c r="Y4" s="45" t="s">
        <v>95</v>
      </c>
      <c r="Z4" s="46" t="s">
        <v>96</v>
      </c>
      <c r="AA4" s="45" t="s">
        <v>120</v>
      </c>
      <c r="AB4" s="45" t="s">
        <v>121</v>
      </c>
      <c r="AC4" s="45" t="s">
        <v>122</v>
      </c>
      <c r="AD4" s="45" t="s">
        <v>123</v>
      </c>
      <c r="AE4" s="45" t="s">
        <v>124</v>
      </c>
      <c r="AF4" s="45" t="s">
        <v>125</v>
      </c>
      <c r="AG4" s="45" t="s">
        <v>126</v>
      </c>
      <c r="AH4" s="45" t="s">
        <v>127</v>
      </c>
      <c r="AI4" s="43"/>
      <c r="AJ4" s="47" t="s">
        <v>25</v>
      </c>
      <c r="AK4" s="46" t="s">
        <v>128</v>
      </c>
      <c r="AL4" s="46" t="s">
        <v>129</v>
      </c>
      <c r="AM4" s="47" t="s">
        <v>90</v>
      </c>
      <c r="AN4" s="47" t="s">
        <v>26</v>
      </c>
    </row>
    <row r="5" spans="1:40" customFormat="1" ht="15" customHeight="1" x14ac:dyDescent="0.3">
      <c r="W5" s="48"/>
      <c r="X5" s="49"/>
      <c r="Y5" s="50" t="s">
        <v>114</v>
      </c>
      <c r="Z5" s="51" t="s">
        <v>115</v>
      </c>
      <c r="AA5" s="50" t="s">
        <v>116</v>
      </c>
      <c r="AB5" s="50" t="s">
        <v>116</v>
      </c>
      <c r="AC5" s="50" t="s">
        <v>116</v>
      </c>
      <c r="AD5" s="50" t="s">
        <v>116</v>
      </c>
      <c r="AE5" s="50" t="s">
        <v>116</v>
      </c>
      <c r="AF5" s="50" t="s">
        <v>116</v>
      </c>
      <c r="AG5" s="50" t="s">
        <v>116</v>
      </c>
      <c r="AH5" s="50" t="s">
        <v>116</v>
      </c>
      <c r="AI5" s="48"/>
      <c r="AJ5" s="52" t="s">
        <v>117</v>
      </c>
      <c r="AK5" s="51" t="s">
        <v>116</v>
      </c>
      <c r="AL5" s="51" t="s">
        <v>116</v>
      </c>
      <c r="AM5" s="52" t="s">
        <v>116</v>
      </c>
      <c r="AN5" s="52" t="s">
        <v>116</v>
      </c>
    </row>
    <row r="6" spans="1:40" customFormat="1" ht="15" customHeight="1" x14ac:dyDescent="0.3">
      <c r="W6" s="43">
        <v>2012</v>
      </c>
      <c r="X6" s="44">
        <v>6.4614287010127898</v>
      </c>
      <c r="Y6" s="45">
        <v>0.88175000000000003</v>
      </c>
      <c r="Z6" s="46">
        <v>3.6500000000000005E-2</v>
      </c>
      <c r="AA6" s="45">
        <v>8.0749999999999988E-2</v>
      </c>
      <c r="AB6" s="45">
        <v>6.4125000000000001E-2</v>
      </c>
      <c r="AC6" s="45">
        <v>1.6455</v>
      </c>
      <c r="AD6" s="45">
        <v>3.6000000000000004E-2</v>
      </c>
      <c r="AE6" s="45">
        <v>0.94299999999999995</v>
      </c>
      <c r="AF6" s="45">
        <v>0.13450000000000001</v>
      </c>
      <c r="AG6" s="45">
        <v>0.27100000000000002</v>
      </c>
      <c r="AH6" s="45">
        <v>0.16099999999999998</v>
      </c>
      <c r="AI6" s="53"/>
      <c r="AJ6" s="47">
        <v>0.71500000000000008</v>
      </c>
      <c r="AK6" s="46" t="s">
        <v>9</v>
      </c>
      <c r="AL6" s="46" t="s">
        <v>9</v>
      </c>
      <c r="AM6" s="46" t="s">
        <v>9</v>
      </c>
      <c r="AN6" s="47" t="s">
        <v>9</v>
      </c>
    </row>
    <row r="7" spans="1:40" customFormat="1" ht="15" customHeight="1" x14ac:dyDescent="0.3">
      <c r="W7" s="43">
        <v>2013</v>
      </c>
      <c r="X7" s="44">
        <v>5.7403887067310251</v>
      </c>
      <c r="Y7" s="45">
        <v>0.92591666666666661</v>
      </c>
      <c r="Z7" s="46">
        <v>3.3583333333333326E-2</v>
      </c>
      <c r="AA7" s="45">
        <v>5.4166666666666662E-2</v>
      </c>
      <c r="AB7" s="45">
        <v>0.27866666666666667</v>
      </c>
      <c r="AC7" s="45">
        <v>1.3936666666666668</v>
      </c>
      <c r="AD7" s="45">
        <v>2.0916666666666667E-2</v>
      </c>
      <c r="AE7" s="45">
        <v>0.94450000000000001</v>
      </c>
      <c r="AF7" s="45">
        <v>0.11841666666666667</v>
      </c>
      <c r="AG7" s="45">
        <v>0.2850833333333333</v>
      </c>
      <c r="AH7" s="45">
        <v>0.13133333333333336</v>
      </c>
      <c r="AI7" s="53"/>
      <c r="AJ7" s="47">
        <v>0.745</v>
      </c>
      <c r="AK7" s="46" t="s">
        <v>9</v>
      </c>
      <c r="AL7" s="46" t="s">
        <v>9</v>
      </c>
      <c r="AM7" s="46" t="s">
        <v>9</v>
      </c>
      <c r="AN7" s="47" t="s">
        <v>9</v>
      </c>
    </row>
    <row r="8" spans="1:40" customFormat="1" ht="15" customHeight="1" x14ac:dyDescent="0.3">
      <c r="W8" s="43">
        <v>2014</v>
      </c>
      <c r="X8" s="44">
        <v>5.8430412971668506</v>
      </c>
      <c r="Y8" s="45">
        <v>0.95791666666666653</v>
      </c>
      <c r="Z8" s="46">
        <v>3.5166666666666666E-2</v>
      </c>
      <c r="AA8" s="45">
        <v>6.1758333333333332E-2</v>
      </c>
      <c r="AB8" s="45">
        <v>0.60333333333333328</v>
      </c>
      <c r="AC8" s="45">
        <v>1.3794166666666665</v>
      </c>
      <c r="AD8" s="45">
        <v>0.12158333333333335</v>
      </c>
      <c r="AE8" s="45">
        <v>1.0274166666666669</v>
      </c>
      <c r="AF8" s="45">
        <v>0.30858333333333332</v>
      </c>
      <c r="AG8" s="45">
        <v>0.25641666666666668</v>
      </c>
      <c r="AH8" s="45">
        <v>0.11700000000000001</v>
      </c>
      <c r="AI8" s="53"/>
      <c r="AJ8" s="47">
        <v>0.70750000000000002</v>
      </c>
      <c r="AK8" s="46" t="s">
        <v>9</v>
      </c>
      <c r="AL8" s="46" t="s">
        <v>9</v>
      </c>
      <c r="AM8" s="46" t="s">
        <v>9</v>
      </c>
      <c r="AN8" s="47" t="s">
        <v>9</v>
      </c>
    </row>
    <row r="9" spans="1:40" ht="15" customHeight="1" x14ac:dyDescent="0.3">
      <c r="W9" s="43">
        <v>2015</v>
      </c>
      <c r="X9" s="44">
        <v>5.8129524191169422</v>
      </c>
      <c r="Y9" s="45">
        <v>0.98250000000000004</v>
      </c>
      <c r="Z9" s="46">
        <v>4.0000000000000008E-2</v>
      </c>
      <c r="AA9" s="45">
        <v>8.9499999999999996E-2</v>
      </c>
      <c r="AB9" s="45">
        <v>0.21700000000000003</v>
      </c>
      <c r="AC9" s="45">
        <v>1.1655</v>
      </c>
      <c r="AD9" s="45">
        <v>7.1249999999999994E-2</v>
      </c>
      <c r="AE9" s="45">
        <v>0.80300000000000005</v>
      </c>
      <c r="AF9" s="45">
        <v>0.19400000000000001</v>
      </c>
      <c r="AG9" s="45">
        <v>0.372</v>
      </c>
      <c r="AH9" s="45">
        <v>0.2195</v>
      </c>
      <c r="AI9" s="53"/>
      <c r="AJ9" s="47">
        <v>0.77750000000000008</v>
      </c>
      <c r="AK9" s="46" t="s">
        <v>9</v>
      </c>
      <c r="AL9" s="46" t="s">
        <v>9</v>
      </c>
      <c r="AM9" s="46" t="s">
        <v>9</v>
      </c>
      <c r="AN9" s="47" t="s">
        <v>9</v>
      </c>
    </row>
    <row r="10" spans="1:40" ht="15" customHeight="1" x14ac:dyDescent="0.3">
      <c r="W10" s="43">
        <v>2016</v>
      </c>
      <c r="X10" s="44">
        <v>5.9499488315950213</v>
      </c>
      <c r="Y10" s="45">
        <v>0.91599999999999993</v>
      </c>
      <c r="Z10" s="46">
        <v>2.7500000000000004E-2</v>
      </c>
      <c r="AA10" s="45">
        <v>0.10450000000000001</v>
      </c>
      <c r="AB10" s="45">
        <v>0.30449999999999999</v>
      </c>
      <c r="AC10" s="45">
        <v>1.0994999999999999</v>
      </c>
      <c r="AD10" s="45">
        <v>8.950000000000001E-2</v>
      </c>
      <c r="AE10" s="45">
        <v>0.91100000000000003</v>
      </c>
      <c r="AF10" s="45">
        <v>0.14000000000000001</v>
      </c>
      <c r="AG10" s="45">
        <v>0.26900000000000002</v>
      </c>
      <c r="AH10" s="45">
        <v>0.13400000000000001</v>
      </c>
      <c r="AI10" s="53"/>
      <c r="AJ10" s="47">
        <v>0.71399999999999997</v>
      </c>
      <c r="AK10" s="46" t="s">
        <v>9</v>
      </c>
      <c r="AL10" s="46" t="s">
        <v>9</v>
      </c>
      <c r="AM10" s="46" t="s">
        <v>9</v>
      </c>
      <c r="AN10" s="47" t="s">
        <v>9</v>
      </c>
    </row>
    <row r="11" spans="1:40" ht="15" customHeight="1" thickBot="1" x14ac:dyDescent="0.35">
      <c r="W11" s="54">
        <v>2017</v>
      </c>
      <c r="X11" s="55">
        <v>6.0441657201231012</v>
      </c>
      <c r="Y11" s="56">
        <v>0.97200000000000009</v>
      </c>
      <c r="Z11" s="57">
        <v>3.3750000000000002E-2</v>
      </c>
      <c r="AA11" s="56">
        <v>6.9000000000000006E-2</v>
      </c>
      <c r="AB11" s="56">
        <v>5.9749999999999998E-2</v>
      </c>
      <c r="AC11" s="56">
        <v>1.1187499999999999</v>
      </c>
      <c r="AD11" s="56">
        <v>1.2500000000000001E-2</v>
      </c>
      <c r="AE11" s="56">
        <v>0.66799999999999993</v>
      </c>
      <c r="AF11" s="56">
        <v>8.4749999999999992E-2</v>
      </c>
      <c r="AG11" s="56">
        <v>0.16575000000000001</v>
      </c>
      <c r="AH11" s="56">
        <v>9.0999999999999998E-2</v>
      </c>
      <c r="AI11" s="66"/>
      <c r="AJ11" s="58">
        <v>0.78</v>
      </c>
      <c r="AK11" s="57" t="s">
        <v>9</v>
      </c>
      <c r="AL11" s="57" t="s">
        <v>9</v>
      </c>
      <c r="AM11" s="57" t="s">
        <v>9</v>
      </c>
      <c r="AN11" s="58" t="s">
        <v>9</v>
      </c>
    </row>
    <row r="12" spans="1:40" ht="15" customHeight="1" x14ac:dyDescent="0.3">
      <c r="W12" s="33"/>
      <c r="X12" s="34"/>
      <c r="Y12" s="35"/>
      <c r="Z12" s="36"/>
      <c r="AA12" s="35"/>
      <c r="AB12" s="35"/>
      <c r="AC12" s="35"/>
      <c r="AD12" s="35"/>
      <c r="AE12" s="35"/>
      <c r="AF12" s="35"/>
      <c r="AG12" s="35"/>
      <c r="AH12" s="35"/>
    </row>
    <row r="13" spans="1:40" ht="15" customHeight="1" thickBot="1" x14ac:dyDescent="0.35">
      <c r="W13" s="40" t="s">
        <v>414</v>
      </c>
      <c r="X13" s="34"/>
      <c r="Y13" s="35"/>
      <c r="Z13" s="36"/>
      <c r="AA13" s="35"/>
      <c r="AB13" s="35"/>
      <c r="AC13" s="35"/>
      <c r="AD13" s="35"/>
      <c r="AE13" s="35"/>
      <c r="AF13" s="35"/>
      <c r="AG13" s="35"/>
      <c r="AH13" s="35"/>
    </row>
    <row r="14" spans="1:40" ht="15" customHeight="1" x14ac:dyDescent="0.3">
      <c r="W14" s="41"/>
      <c r="X14" s="982" t="s">
        <v>16</v>
      </c>
      <c r="Y14" s="982"/>
      <c r="Z14" s="982"/>
      <c r="AA14" s="982"/>
      <c r="AB14" s="982"/>
      <c r="AC14" s="982"/>
      <c r="AD14" s="982"/>
      <c r="AE14" s="982"/>
      <c r="AF14" s="982"/>
      <c r="AG14" s="982"/>
      <c r="AH14" s="982"/>
      <c r="AI14" s="42"/>
      <c r="AJ14" s="982" t="s">
        <v>70</v>
      </c>
      <c r="AK14" s="982"/>
      <c r="AL14" s="982"/>
      <c r="AM14" s="982"/>
      <c r="AN14" s="982"/>
    </row>
    <row r="15" spans="1:40" ht="15" customHeight="1" x14ac:dyDescent="0.45">
      <c r="W15" s="43"/>
      <c r="X15" s="44" t="s">
        <v>94</v>
      </c>
      <c r="Y15" s="45" t="s">
        <v>95</v>
      </c>
      <c r="Z15" s="46" t="s">
        <v>96</v>
      </c>
      <c r="AA15" s="45" t="s">
        <v>120</v>
      </c>
      <c r="AB15" s="45" t="s">
        <v>121</v>
      </c>
      <c r="AC15" s="45" t="s">
        <v>122</v>
      </c>
      <c r="AD15" s="45" t="s">
        <v>123</v>
      </c>
      <c r="AE15" s="45" t="s">
        <v>124</v>
      </c>
      <c r="AF15" s="45" t="s">
        <v>125</v>
      </c>
      <c r="AG15" s="45" t="s">
        <v>126</v>
      </c>
      <c r="AH15" s="45" t="s">
        <v>127</v>
      </c>
      <c r="AI15" s="43"/>
      <c r="AJ15" s="47" t="s">
        <v>25</v>
      </c>
      <c r="AK15" s="46" t="s">
        <v>128</v>
      </c>
      <c r="AL15" s="46" t="s">
        <v>129</v>
      </c>
      <c r="AM15" s="47" t="s">
        <v>90</v>
      </c>
      <c r="AN15" s="47" t="s">
        <v>26</v>
      </c>
    </row>
    <row r="16" spans="1:40" ht="15" customHeight="1" x14ac:dyDescent="0.3">
      <c r="W16" s="48"/>
      <c r="X16" s="49"/>
      <c r="Y16" s="50" t="s">
        <v>114</v>
      </c>
      <c r="Z16" s="51" t="s">
        <v>115</v>
      </c>
      <c r="AA16" s="50" t="s">
        <v>116</v>
      </c>
      <c r="AB16" s="50" t="s">
        <v>116</v>
      </c>
      <c r="AC16" s="50" t="s">
        <v>116</v>
      </c>
      <c r="AD16" s="50" t="s">
        <v>116</v>
      </c>
      <c r="AE16" s="50" t="s">
        <v>116</v>
      </c>
      <c r="AF16" s="50" t="s">
        <v>116</v>
      </c>
      <c r="AG16" s="50" t="s">
        <v>116</v>
      </c>
      <c r="AH16" s="50" t="s">
        <v>116</v>
      </c>
      <c r="AI16" s="48"/>
      <c r="AJ16" s="52" t="s">
        <v>117</v>
      </c>
      <c r="AK16" s="51" t="s">
        <v>116</v>
      </c>
      <c r="AL16" s="51" t="s">
        <v>116</v>
      </c>
      <c r="AM16" s="52" t="s">
        <v>116</v>
      </c>
      <c r="AN16" s="52" t="s">
        <v>116</v>
      </c>
    </row>
    <row r="17" spans="1:40" ht="15" customHeight="1" x14ac:dyDescent="0.3">
      <c r="W17" s="43">
        <v>2001</v>
      </c>
      <c r="X17" s="44">
        <v>7.4962158093157534</v>
      </c>
      <c r="Y17" s="45">
        <v>9.0474999999999994</v>
      </c>
      <c r="Z17" s="46" t="s">
        <v>118</v>
      </c>
      <c r="AA17" s="47">
        <v>26.05</v>
      </c>
      <c r="AB17" s="45">
        <v>7.6749999999999998</v>
      </c>
      <c r="AC17" s="45">
        <v>2.5750000000000002</v>
      </c>
      <c r="AD17" s="45">
        <v>0.65</v>
      </c>
      <c r="AE17" s="45">
        <v>1.7749999999999999</v>
      </c>
      <c r="AF17" s="45">
        <v>1.575</v>
      </c>
      <c r="AG17" s="45">
        <v>6.625</v>
      </c>
      <c r="AH17" s="45">
        <v>2.625</v>
      </c>
      <c r="AI17" s="53"/>
      <c r="AJ17" s="47" t="s">
        <v>118</v>
      </c>
      <c r="AK17" s="46" t="s">
        <v>118</v>
      </c>
      <c r="AL17" s="46" t="s">
        <v>118</v>
      </c>
      <c r="AM17" s="47" t="s">
        <v>118</v>
      </c>
      <c r="AN17" s="47" t="s">
        <v>118</v>
      </c>
    </row>
    <row r="18" spans="1:40" ht="15" customHeight="1" x14ac:dyDescent="0.3">
      <c r="W18" s="43">
        <v>2002</v>
      </c>
      <c r="X18" s="44">
        <v>6.1193817645973541</v>
      </c>
      <c r="Y18" s="45">
        <v>9.5175000000000001</v>
      </c>
      <c r="Z18" s="46" t="s">
        <v>118</v>
      </c>
      <c r="AA18" s="47">
        <v>26.355</v>
      </c>
      <c r="AB18" s="45">
        <v>7.9874999999999998</v>
      </c>
      <c r="AC18" s="45">
        <v>2.5299999999999998</v>
      </c>
      <c r="AD18" s="45">
        <v>8.6999999999999994E-2</v>
      </c>
      <c r="AE18" s="45">
        <v>2.5</v>
      </c>
      <c r="AF18" s="45">
        <v>1.7875000000000001</v>
      </c>
      <c r="AG18" s="45">
        <v>9.0749999999999993</v>
      </c>
      <c r="AH18" s="45">
        <v>3.2825000000000002</v>
      </c>
      <c r="AI18" s="53"/>
      <c r="AJ18" s="47" t="s">
        <v>118</v>
      </c>
      <c r="AK18" s="46" t="s">
        <v>118</v>
      </c>
      <c r="AL18" s="46" t="s">
        <v>118</v>
      </c>
      <c r="AM18" s="47" t="s">
        <v>118</v>
      </c>
      <c r="AN18" s="47" t="s">
        <v>118</v>
      </c>
    </row>
    <row r="19" spans="1:40" ht="15" customHeight="1" x14ac:dyDescent="0.3">
      <c r="W19" s="43">
        <v>2003</v>
      </c>
      <c r="X19" s="44">
        <v>6.5535403586574912</v>
      </c>
      <c r="Y19" s="45">
        <v>9.7899999999999991</v>
      </c>
      <c r="Z19" s="46">
        <v>0.21</v>
      </c>
      <c r="AA19" s="47">
        <v>23.2075</v>
      </c>
      <c r="AB19" s="45">
        <v>5.1574999999999998</v>
      </c>
      <c r="AC19" s="45">
        <v>2.68</v>
      </c>
      <c r="AD19" s="45">
        <v>0.21</v>
      </c>
      <c r="AE19" s="45">
        <v>2.6025</v>
      </c>
      <c r="AF19" s="45">
        <v>1.7175</v>
      </c>
      <c r="AG19" s="45">
        <v>9.0274999999999999</v>
      </c>
      <c r="AH19" s="45">
        <v>3.2949999999999999</v>
      </c>
      <c r="AI19" s="53"/>
      <c r="AJ19" s="47">
        <v>0.89500000000000002</v>
      </c>
      <c r="AK19" s="46" t="s">
        <v>118</v>
      </c>
      <c r="AL19" s="46" t="s">
        <v>118</v>
      </c>
      <c r="AM19" s="47" t="s">
        <v>118</v>
      </c>
      <c r="AN19" s="47" t="s">
        <v>118</v>
      </c>
    </row>
    <row r="20" spans="1:40" ht="15" customHeight="1" x14ac:dyDescent="0.3">
      <c r="A20" s="301" t="s">
        <v>365</v>
      </c>
      <c r="W20" s="43">
        <v>2004</v>
      </c>
      <c r="X20" s="44">
        <v>6.3388696396602073</v>
      </c>
      <c r="Y20" s="45">
        <v>9.61</v>
      </c>
      <c r="Z20" s="46">
        <v>7.5249999999999997E-2</v>
      </c>
      <c r="AA20" s="47">
        <v>25.72</v>
      </c>
      <c r="AB20" s="45">
        <v>7.9424999999999999</v>
      </c>
      <c r="AC20" s="45">
        <v>1.7350000000000001</v>
      </c>
      <c r="AD20" s="45">
        <v>0.29749999999999999</v>
      </c>
      <c r="AE20" s="45">
        <v>1.9775</v>
      </c>
      <c r="AF20" s="45">
        <v>1.6475</v>
      </c>
      <c r="AG20" s="45">
        <v>9.6624999999999996</v>
      </c>
      <c r="AH20" s="45">
        <v>2.7075</v>
      </c>
      <c r="AI20" s="53"/>
      <c r="AJ20" s="47">
        <v>2.6425000000000001</v>
      </c>
      <c r="AK20" s="46" t="s">
        <v>118</v>
      </c>
      <c r="AL20" s="46" t="s">
        <v>118</v>
      </c>
      <c r="AM20" s="47" t="s">
        <v>118</v>
      </c>
      <c r="AN20" s="47">
        <v>7.6</v>
      </c>
    </row>
    <row r="21" spans="1:40" ht="15" customHeight="1" x14ac:dyDescent="0.3">
      <c r="A21" s="301"/>
      <c r="W21" s="43">
        <v>2005</v>
      </c>
      <c r="X21" s="44">
        <v>6.0374398085748284</v>
      </c>
      <c r="Y21" s="47">
        <v>10.210000000000001</v>
      </c>
      <c r="Z21" s="46">
        <v>7.2649999999999992E-2</v>
      </c>
      <c r="AA21" s="47">
        <v>28.12</v>
      </c>
      <c r="AB21" s="45">
        <v>8.16</v>
      </c>
      <c r="AC21" s="45">
        <v>2.6324999999999998</v>
      </c>
      <c r="AD21" s="45">
        <v>0.04</v>
      </c>
      <c r="AE21" s="45">
        <v>2.6949999999999998</v>
      </c>
      <c r="AF21" s="45">
        <v>1.8247499999999999</v>
      </c>
      <c r="AG21" s="45">
        <v>9.3625000000000007</v>
      </c>
      <c r="AH21" s="45">
        <v>3.22</v>
      </c>
      <c r="AI21" s="53"/>
      <c r="AJ21" s="47">
        <v>3.74</v>
      </c>
      <c r="AK21" s="46" t="s">
        <v>119</v>
      </c>
      <c r="AL21" s="46" t="s">
        <v>119</v>
      </c>
      <c r="AM21" s="47" t="s">
        <v>118</v>
      </c>
      <c r="AN21" s="47">
        <v>2.94</v>
      </c>
    </row>
    <row r="22" spans="1:40" ht="15" customHeight="1" x14ac:dyDescent="0.3">
      <c r="W22" s="43">
        <v>2006</v>
      </c>
      <c r="X22" s="44">
        <v>6.3558850142157963</v>
      </c>
      <c r="Y22" s="47">
        <v>11.92</v>
      </c>
      <c r="Z22" s="46">
        <v>0.11325</v>
      </c>
      <c r="AA22" s="47">
        <v>32.65</v>
      </c>
      <c r="AB22" s="45">
        <v>9.5299999999999994</v>
      </c>
      <c r="AC22" s="45">
        <v>3.0449999999999999</v>
      </c>
      <c r="AD22" s="45">
        <v>0.11</v>
      </c>
      <c r="AE22" s="45">
        <v>2.9624999999999999</v>
      </c>
      <c r="AF22" s="45">
        <v>2.2650000000000001</v>
      </c>
      <c r="AG22" s="47">
        <v>11.0525</v>
      </c>
      <c r="AH22" s="45">
        <v>3.8174999999999999</v>
      </c>
      <c r="AI22" s="53"/>
      <c r="AJ22" s="47">
        <v>4.9775</v>
      </c>
      <c r="AK22" s="46" t="s">
        <v>142</v>
      </c>
      <c r="AL22" s="46" t="s">
        <v>142</v>
      </c>
      <c r="AM22" s="47" t="s">
        <v>9</v>
      </c>
      <c r="AN22" s="47">
        <v>3.2</v>
      </c>
    </row>
    <row r="23" spans="1:40" customFormat="1" ht="15" customHeight="1" x14ac:dyDescent="0.3">
      <c r="W23" s="43">
        <v>2007</v>
      </c>
      <c r="X23" s="44">
        <v>6.2359176239746263</v>
      </c>
      <c r="Y23" s="47">
        <v>12.350000000000001</v>
      </c>
      <c r="Z23" s="46">
        <v>8.5749999999999993E-2</v>
      </c>
      <c r="AA23" s="47">
        <v>37.1875</v>
      </c>
      <c r="AB23" s="47">
        <v>10.210000000000001</v>
      </c>
      <c r="AC23" s="45">
        <v>3.1149999999999998</v>
      </c>
      <c r="AD23" s="45">
        <v>0.11666666666666665</v>
      </c>
      <c r="AE23" s="45">
        <v>2.8099999999999996</v>
      </c>
      <c r="AF23" s="45">
        <v>2.1799999999999997</v>
      </c>
      <c r="AG23" s="47">
        <v>11.237499999999999</v>
      </c>
      <c r="AH23" s="45">
        <v>3.8125</v>
      </c>
      <c r="AI23" s="53"/>
      <c r="AJ23" s="47">
        <v>3.0250000000000004</v>
      </c>
      <c r="AK23" s="46" t="s">
        <v>142</v>
      </c>
      <c r="AL23" s="46" t="s">
        <v>142</v>
      </c>
      <c r="AM23" s="47" t="s">
        <v>9</v>
      </c>
      <c r="AN23" s="47">
        <v>4.37</v>
      </c>
    </row>
    <row r="24" spans="1:40" customFormat="1" ht="15" customHeight="1" x14ac:dyDescent="0.3">
      <c r="W24" s="43">
        <v>2008</v>
      </c>
      <c r="X24" s="44">
        <v>5.4179094625146229</v>
      </c>
      <c r="Y24" s="47">
        <v>12.2</v>
      </c>
      <c r="Z24" s="46">
        <v>6.6333333333333341E-2</v>
      </c>
      <c r="AA24" s="47">
        <v>33.257499999999993</v>
      </c>
      <c r="AB24" s="47">
        <v>12.7775</v>
      </c>
      <c r="AC24" s="45">
        <v>2.7675000000000001</v>
      </c>
      <c r="AD24" s="45">
        <v>0.16</v>
      </c>
      <c r="AE24" s="45">
        <v>2.65</v>
      </c>
      <c r="AF24" s="45">
        <v>1.9749999999999999</v>
      </c>
      <c r="AG24" s="47">
        <v>11.334999999999999</v>
      </c>
      <c r="AH24" s="45">
        <v>3.7650000000000001</v>
      </c>
      <c r="AI24" s="53"/>
      <c r="AJ24" s="47">
        <v>3.74</v>
      </c>
      <c r="AK24" s="46" t="s">
        <v>142</v>
      </c>
      <c r="AL24" s="46" t="s">
        <v>142</v>
      </c>
      <c r="AM24" s="47" t="s">
        <v>9</v>
      </c>
      <c r="AN24" s="47">
        <v>2.9</v>
      </c>
    </row>
    <row r="25" spans="1:40" customFormat="1" ht="15" customHeight="1" x14ac:dyDescent="0.3">
      <c r="W25" s="43">
        <v>2009</v>
      </c>
      <c r="X25" s="44">
        <v>5.8357544660653184</v>
      </c>
      <c r="Y25" s="47">
        <v>11.175000000000001</v>
      </c>
      <c r="Z25" s="46">
        <v>4.8000000000000001E-2</v>
      </c>
      <c r="AA25" s="47">
        <v>29.272499999999997</v>
      </c>
      <c r="AB25" s="45">
        <v>8.2925000000000004</v>
      </c>
      <c r="AC25" s="45">
        <v>2.9449999999999998</v>
      </c>
      <c r="AD25" s="45">
        <v>0.23075000000000001</v>
      </c>
      <c r="AE25" s="45">
        <v>2.5925000000000002</v>
      </c>
      <c r="AF25" s="45">
        <v>1.9624999999999999</v>
      </c>
      <c r="AG25" s="47">
        <v>10.147500000000001</v>
      </c>
      <c r="AH25" s="45">
        <v>3.625</v>
      </c>
      <c r="AI25" s="43"/>
      <c r="AJ25" s="47">
        <v>2.2874999999999996</v>
      </c>
      <c r="AK25" s="46" t="s">
        <v>142</v>
      </c>
      <c r="AL25" s="46" t="s">
        <v>142</v>
      </c>
      <c r="AM25" s="47" t="s">
        <v>9</v>
      </c>
      <c r="AN25" s="47" t="s">
        <v>157</v>
      </c>
    </row>
    <row r="26" spans="1:40" customFormat="1" ht="15" customHeight="1" x14ac:dyDescent="0.3">
      <c r="W26" s="43">
        <v>2010</v>
      </c>
      <c r="X26" s="44">
        <v>5.7599514306717277</v>
      </c>
      <c r="Y26" s="47">
        <v>12.787500000000001</v>
      </c>
      <c r="Z26" s="46">
        <v>0.156975</v>
      </c>
      <c r="AA26" s="47">
        <v>34.547499999999999</v>
      </c>
      <c r="AB26" s="47">
        <v>10.62</v>
      </c>
      <c r="AC26" s="45">
        <v>3</v>
      </c>
      <c r="AD26" s="45">
        <v>0.14474999999999999</v>
      </c>
      <c r="AE26" s="45">
        <v>2.9000000000000004</v>
      </c>
      <c r="AF26" s="45">
        <v>2.0649999999999999</v>
      </c>
      <c r="AG26" s="47">
        <v>11.717500000000001</v>
      </c>
      <c r="AH26" s="45">
        <v>3.9824999999999999</v>
      </c>
      <c r="AI26" s="43"/>
      <c r="AJ26" s="47">
        <v>3.4375</v>
      </c>
      <c r="AK26" s="46" t="s">
        <v>142</v>
      </c>
      <c r="AL26" s="46" t="s">
        <v>142</v>
      </c>
      <c r="AM26" s="47" t="s">
        <v>9</v>
      </c>
      <c r="AN26" s="47" t="s">
        <v>157</v>
      </c>
    </row>
    <row r="27" spans="1:40" customFormat="1" ht="15" customHeight="1" x14ac:dyDescent="0.3">
      <c r="W27" s="43">
        <v>2011</v>
      </c>
      <c r="X27" s="44">
        <v>5.2474324553643275</v>
      </c>
      <c r="Y27" s="47">
        <v>14.166666666666666</v>
      </c>
      <c r="Z27" s="46">
        <v>6.3533333333333331E-2</v>
      </c>
      <c r="AA27" s="47">
        <v>39.629999999999995</v>
      </c>
      <c r="AB27" s="47">
        <v>15.153333333333334</v>
      </c>
      <c r="AC27" s="45">
        <v>3.7633333333333336</v>
      </c>
      <c r="AD27" s="45">
        <v>0.11699999999999999</v>
      </c>
      <c r="AE27" s="45">
        <v>2.7066666666666666</v>
      </c>
      <c r="AF27" s="45">
        <v>2.27</v>
      </c>
      <c r="AG27" s="47">
        <v>12.766666666666666</v>
      </c>
      <c r="AH27" s="45">
        <v>3.9</v>
      </c>
      <c r="AI27" s="43"/>
      <c r="AJ27" s="47">
        <v>4.5100000000000007</v>
      </c>
      <c r="AK27" s="46" t="s">
        <v>142</v>
      </c>
      <c r="AL27" s="46" t="s">
        <v>142</v>
      </c>
      <c r="AM27" s="47" t="s">
        <v>9</v>
      </c>
      <c r="AN27" s="47" t="s">
        <v>157</v>
      </c>
    </row>
    <row r="28" spans="1:40" customFormat="1" ht="15" customHeight="1" x14ac:dyDescent="0.3">
      <c r="W28" s="43">
        <v>2012</v>
      </c>
      <c r="X28" s="44">
        <v>5.4681924779720967</v>
      </c>
      <c r="Y28" s="47">
        <v>13.540000000000001</v>
      </c>
      <c r="Z28" s="46">
        <v>5.1749999999999997E-2</v>
      </c>
      <c r="AA28" s="47">
        <v>40.784999999999997</v>
      </c>
      <c r="AB28" s="277">
        <v>9.879999999999999</v>
      </c>
      <c r="AC28" s="45">
        <v>3.7124999999999999</v>
      </c>
      <c r="AD28" s="45">
        <v>0.13525000000000001</v>
      </c>
      <c r="AE28" s="45">
        <v>3.08</v>
      </c>
      <c r="AF28" s="45">
        <v>2.3824999999999998</v>
      </c>
      <c r="AG28" s="47">
        <v>12.7925</v>
      </c>
      <c r="AH28" s="45">
        <v>3.9750000000000001</v>
      </c>
      <c r="AI28" s="43"/>
      <c r="AJ28" s="47">
        <v>3.125</v>
      </c>
      <c r="AK28" s="46" t="s">
        <v>142</v>
      </c>
      <c r="AL28" s="46" t="s">
        <v>142</v>
      </c>
      <c r="AM28" s="47" t="s">
        <v>9</v>
      </c>
      <c r="AN28" s="47" t="s">
        <v>157</v>
      </c>
    </row>
    <row r="29" spans="1:40" customFormat="1" ht="15" customHeight="1" x14ac:dyDescent="0.3">
      <c r="W29" s="43">
        <v>2013</v>
      </c>
      <c r="X29" s="44">
        <v>6.0272322438319526</v>
      </c>
      <c r="Y29" s="277">
        <v>7.1225000000000005</v>
      </c>
      <c r="Z29" s="46">
        <v>8.2299999999999998E-2</v>
      </c>
      <c r="AA29" s="47">
        <v>20.74</v>
      </c>
      <c r="AB29" s="277">
        <v>3.9324999999999997</v>
      </c>
      <c r="AC29" s="45">
        <v>0.6825</v>
      </c>
      <c r="AD29" s="45">
        <v>0.11750000000000001</v>
      </c>
      <c r="AE29" s="45">
        <v>0.74999999999999989</v>
      </c>
      <c r="AF29" s="45">
        <v>0.76500000000000001</v>
      </c>
      <c r="AG29" s="277">
        <v>8.75</v>
      </c>
      <c r="AH29" s="45">
        <v>0.97750000000000004</v>
      </c>
      <c r="AI29" s="43"/>
      <c r="AJ29" s="47">
        <v>3.5375000000000001</v>
      </c>
      <c r="AK29" s="46" t="s">
        <v>142</v>
      </c>
      <c r="AL29" s="46" t="s">
        <v>142</v>
      </c>
      <c r="AM29" s="47" t="s">
        <v>9</v>
      </c>
      <c r="AN29" s="47" t="s">
        <v>157</v>
      </c>
    </row>
    <row r="30" spans="1:40" customFormat="1" ht="15" customHeight="1" x14ac:dyDescent="0.3">
      <c r="W30" s="43">
        <v>2014</v>
      </c>
      <c r="X30" s="44">
        <v>5.4069970860162835</v>
      </c>
      <c r="Y30" s="277">
        <v>12.385000000000002</v>
      </c>
      <c r="Z30" s="46">
        <v>4.0300000000000002E-2</v>
      </c>
      <c r="AA30" s="47">
        <v>34.934999999999995</v>
      </c>
      <c r="AB30" s="277">
        <v>14.297499999999999</v>
      </c>
      <c r="AC30" s="45">
        <v>2.6524999999999999</v>
      </c>
      <c r="AD30" s="45">
        <v>0.09</v>
      </c>
      <c r="AE30" s="45">
        <v>2.54</v>
      </c>
      <c r="AF30" s="45">
        <v>2.1375000000000002</v>
      </c>
      <c r="AG30" s="277">
        <v>11.834999999999999</v>
      </c>
      <c r="AH30" s="45">
        <v>3.7675000000000001</v>
      </c>
      <c r="AI30" s="43"/>
      <c r="AJ30" s="47">
        <v>6.27</v>
      </c>
      <c r="AK30" s="46" t="s">
        <v>142</v>
      </c>
      <c r="AL30" s="46" t="s">
        <v>142</v>
      </c>
      <c r="AM30" s="47" t="s">
        <v>9</v>
      </c>
      <c r="AN30" s="47" t="s">
        <v>9</v>
      </c>
    </row>
    <row r="31" spans="1:40" customFormat="1" ht="15" customHeight="1" x14ac:dyDescent="0.3">
      <c r="W31" s="43">
        <v>2015</v>
      </c>
      <c r="X31" s="44">
        <v>6.4779485067447737</v>
      </c>
      <c r="Y31" s="277">
        <v>11.35</v>
      </c>
      <c r="Z31" s="46">
        <v>0.14474999999999999</v>
      </c>
      <c r="AA31" s="47">
        <v>29.41</v>
      </c>
      <c r="AB31" s="277">
        <v>10.09</v>
      </c>
      <c r="AC31" s="45">
        <v>2.2425000000000002</v>
      </c>
      <c r="AD31" s="45">
        <v>0.24875</v>
      </c>
      <c r="AE31" s="45">
        <v>2.2450000000000001</v>
      </c>
      <c r="AF31" s="45">
        <v>2.0074999999999998</v>
      </c>
      <c r="AG31" s="277">
        <v>11.6175</v>
      </c>
      <c r="AH31" s="45">
        <v>3.4575</v>
      </c>
      <c r="AI31" s="43"/>
      <c r="AJ31" s="47">
        <v>0.8899999999999999</v>
      </c>
      <c r="AK31" s="46" t="s">
        <v>142</v>
      </c>
      <c r="AL31" s="46" t="s">
        <v>142</v>
      </c>
      <c r="AM31" s="47" t="s">
        <v>9</v>
      </c>
      <c r="AN31" s="47" t="s">
        <v>157</v>
      </c>
    </row>
    <row r="32" spans="1:40" customFormat="1" ht="15" customHeight="1" x14ac:dyDescent="0.3">
      <c r="W32" s="43">
        <v>2016</v>
      </c>
      <c r="X32" s="44">
        <v>6.4915363360072922</v>
      </c>
      <c r="Y32" s="277">
        <v>12.1675</v>
      </c>
      <c r="Z32" s="46">
        <v>0.26600000000000001</v>
      </c>
      <c r="AA32" s="47">
        <v>28.5975</v>
      </c>
      <c r="AB32" s="277">
        <v>11.72</v>
      </c>
      <c r="AC32" s="45">
        <v>2.9649999999999999</v>
      </c>
      <c r="AD32" s="45" t="s">
        <v>142</v>
      </c>
      <c r="AE32" s="45">
        <v>2.91</v>
      </c>
      <c r="AF32" s="45">
        <v>2.2949999999999999</v>
      </c>
      <c r="AG32" s="277">
        <v>12.657499999999999</v>
      </c>
      <c r="AH32" s="45">
        <v>3.5874999999999999</v>
      </c>
      <c r="AI32" s="43"/>
      <c r="AJ32" s="47">
        <v>2.4500000000000002</v>
      </c>
      <c r="AK32" s="46" t="s">
        <v>142</v>
      </c>
      <c r="AL32" s="46" t="s">
        <v>142</v>
      </c>
      <c r="AM32" s="47" t="s">
        <v>9</v>
      </c>
      <c r="AN32" s="47" t="s">
        <v>157</v>
      </c>
    </row>
    <row r="33" spans="1:40" customFormat="1" ht="15" customHeight="1" thickBot="1" x14ac:dyDescent="0.35">
      <c r="W33" s="54">
        <v>2017</v>
      </c>
      <c r="X33" s="55">
        <v>6.4762911915156245</v>
      </c>
      <c r="Y33" s="278">
        <v>11.154999999999999</v>
      </c>
      <c r="Z33" s="57">
        <v>0.122</v>
      </c>
      <c r="AA33" s="58">
        <v>27.27</v>
      </c>
      <c r="AB33" s="278">
        <v>11.835000000000001</v>
      </c>
      <c r="AC33" s="56">
        <v>2.6999999999999997</v>
      </c>
      <c r="AD33" s="56">
        <v>2.2500000000000003E-2</v>
      </c>
      <c r="AE33" s="56">
        <v>2.63</v>
      </c>
      <c r="AF33" s="56">
        <v>1.98</v>
      </c>
      <c r="AG33" s="278">
        <v>11.32</v>
      </c>
      <c r="AH33" s="56">
        <v>3.2425000000000002</v>
      </c>
      <c r="AI33" s="54"/>
      <c r="AJ33" s="58">
        <v>1.9750000000000001</v>
      </c>
      <c r="AK33" s="57" t="s">
        <v>142</v>
      </c>
      <c r="AL33" s="57" t="s">
        <v>142</v>
      </c>
      <c r="AM33" s="58" t="s">
        <v>9</v>
      </c>
      <c r="AN33" s="58" t="s">
        <v>157</v>
      </c>
    </row>
    <row r="34" spans="1:40" customFormat="1" ht="15" customHeight="1" x14ac:dyDescent="0.3">
      <c r="W34" s="19"/>
      <c r="X34" s="59"/>
      <c r="Y34" s="59"/>
      <c r="Z34" s="60"/>
      <c r="AA34" s="59"/>
      <c r="AB34" s="59"/>
      <c r="AC34" s="35"/>
      <c r="AD34" s="35"/>
      <c r="AE34" s="35"/>
      <c r="AF34" s="35"/>
      <c r="AG34" s="35"/>
      <c r="AH34" s="35"/>
      <c r="AI34" s="37"/>
      <c r="AJ34" s="39"/>
      <c r="AK34" s="38"/>
      <c r="AL34" s="38"/>
      <c r="AM34" s="39"/>
      <c r="AN34" s="39"/>
    </row>
    <row r="35" spans="1:40" customFormat="1" ht="15" customHeight="1" thickBot="1" x14ac:dyDescent="0.35">
      <c r="W35" s="40" t="s">
        <v>415</v>
      </c>
      <c r="X35" s="34"/>
      <c r="Y35" s="35"/>
      <c r="Z35" s="36"/>
      <c r="AA35" s="35"/>
      <c r="AB35" s="35"/>
      <c r="AC35" s="35"/>
      <c r="AD35" s="35"/>
      <c r="AE35" s="35"/>
      <c r="AF35" s="35"/>
      <c r="AG35" s="35"/>
      <c r="AH35" s="35"/>
      <c r="AI35" s="37"/>
      <c r="AJ35" s="39"/>
      <c r="AK35" s="38"/>
      <c r="AL35" s="38"/>
      <c r="AM35" s="39"/>
      <c r="AN35" s="39"/>
    </row>
    <row r="36" spans="1:40" customFormat="1" ht="15" customHeight="1" x14ac:dyDescent="0.3">
      <c r="W36" s="41"/>
      <c r="X36" s="982" t="s">
        <v>16</v>
      </c>
      <c r="Y36" s="982"/>
      <c r="Z36" s="982"/>
      <c r="AA36" s="982"/>
      <c r="AB36" s="982"/>
      <c r="AC36" s="982"/>
      <c r="AD36" s="982"/>
      <c r="AE36" s="982"/>
      <c r="AF36" s="982"/>
      <c r="AG36" s="982"/>
      <c r="AH36" s="982"/>
      <c r="AI36" s="42"/>
      <c r="AJ36" s="982" t="s">
        <v>70</v>
      </c>
      <c r="AK36" s="982"/>
      <c r="AL36" s="982"/>
      <c r="AM36" s="982"/>
      <c r="AN36" s="982"/>
    </row>
    <row r="37" spans="1:40" customFormat="1" ht="15" customHeight="1" x14ac:dyDescent="0.45">
      <c r="A37" s="301"/>
      <c r="W37" s="43"/>
      <c r="X37" s="44" t="s">
        <v>94</v>
      </c>
      <c r="Y37" s="45" t="s">
        <v>95</v>
      </c>
      <c r="Z37" s="46" t="s">
        <v>96</v>
      </c>
      <c r="AA37" s="45" t="s">
        <v>120</v>
      </c>
      <c r="AB37" s="45" t="s">
        <v>121</v>
      </c>
      <c r="AC37" s="45" t="s">
        <v>122</v>
      </c>
      <c r="AD37" s="45" t="s">
        <v>123</v>
      </c>
      <c r="AE37" s="45" t="s">
        <v>124</v>
      </c>
      <c r="AF37" s="45" t="s">
        <v>125</v>
      </c>
      <c r="AG37" s="45" t="s">
        <v>126</v>
      </c>
      <c r="AH37" s="45" t="s">
        <v>127</v>
      </c>
      <c r="AI37" s="43"/>
      <c r="AJ37" s="47" t="s">
        <v>25</v>
      </c>
      <c r="AK37" s="46" t="s">
        <v>128</v>
      </c>
      <c r="AL37" s="46" t="s">
        <v>129</v>
      </c>
      <c r="AM37" s="47" t="s">
        <v>90</v>
      </c>
      <c r="AN37" s="47" t="s">
        <v>26</v>
      </c>
    </row>
    <row r="38" spans="1:40" customFormat="1" ht="15" customHeight="1" x14ac:dyDescent="0.3">
      <c r="A38" s="301" t="s">
        <v>48</v>
      </c>
      <c r="W38" s="48"/>
      <c r="X38" s="49"/>
      <c r="Y38" s="50" t="s">
        <v>114</v>
      </c>
      <c r="Z38" s="51" t="s">
        <v>115</v>
      </c>
      <c r="AA38" s="50" t="s">
        <v>116</v>
      </c>
      <c r="AB38" s="50" t="s">
        <v>116</v>
      </c>
      <c r="AC38" s="50" t="s">
        <v>116</v>
      </c>
      <c r="AD38" s="50" t="s">
        <v>116</v>
      </c>
      <c r="AE38" s="50" t="s">
        <v>116</v>
      </c>
      <c r="AF38" s="50" t="s">
        <v>116</v>
      </c>
      <c r="AG38" s="50" t="s">
        <v>116</v>
      </c>
      <c r="AH38" s="50" t="s">
        <v>116</v>
      </c>
      <c r="AI38" s="48"/>
      <c r="AJ38" s="52" t="s">
        <v>117</v>
      </c>
      <c r="AK38" s="51" t="s">
        <v>116</v>
      </c>
      <c r="AL38" s="51" t="s">
        <v>116</v>
      </c>
      <c r="AM38" s="52" t="s">
        <v>116</v>
      </c>
      <c r="AN38" s="52" t="s">
        <v>116</v>
      </c>
    </row>
    <row r="39" spans="1:40" customFormat="1" ht="15" customHeight="1" x14ac:dyDescent="0.3">
      <c r="A39" s="301"/>
      <c r="W39" s="43">
        <v>2001</v>
      </c>
      <c r="X39" s="44">
        <v>7.2101717075114751</v>
      </c>
      <c r="Y39" s="45" t="s">
        <v>118</v>
      </c>
      <c r="Z39" s="46" t="s">
        <v>118</v>
      </c>
      <c r="AA39" s="45">
        <v>1.425</v>
      </c>
      <c r="AB39" s="45">
        <v>1.2975000000000001</v>
      </c>
      <c r="AC39" s="45">
        <v>2.1749999999999998</v>
      </c>
      <c r="AD39" s="45" t="s">
        <v>118</v>
      </c>
      <c r="AE39" s="45" t="s">
        <v>118</v>
      </c>
      <c r="AF39" s="45" t="s">
        <v>118</v>
      </c>
      <c r="AG39" s="45" t="s">
        <v>118</v>
      </c>
      <c r="AH39" s="45" t="s">
        <v>118</v>
      </c>
      <c r="AI39" s="43"/>
      <c r="AJ39" s="47" t="s">
        <v>118</v>
      </c>
      <c r="AK39" s="46" t="s">
        <v>118</v>
      </c>
      <c r="AL39" s="46" t="s">
        <v>118</v>
      </c>
      <c r="AM39" s="47" t="s">
        <v>118</v>
      </c>
      <c r="AN39" s="47" t="s">
        <v>118</v>
      </c>
    </row>
    <row r="40" spans="1:40" customFormat="1" ht="15" customHeight="1" x14ac:dyDescent="0.3">
      <c r="W40" s="43">
        <v>2002</v>
      </c>
      <c r="X40" s="44">
        <v>7.3932118350629974</v>
      </c>
      <c r="Y40" s="45">
        <v>7</v>
      </c>
      <c r="Z40" s="46" t="s">
        <v>9</v>
      </c>
      <c r="AA40" s="45">
        <v>4.665</v>
      </c>
      <c r="AB40" s="45">
        <v>6.6550000000000002</v>
      </c>
      <c r="AC40" s="45">
        <v>2.8224999999999998</v>
      </c>
      <c r="AD40" s="45">
        <v>0.20100000000000001</v>
      </c>
      <c r="AE40" s="45">
        <v>7.29</v>
      </c>
      <c r="AF40" s="45">
        <v>2.1404743589743593</v>
      </c>
      <c r="AG40" s="45">
        <v>2.2932187499999999</v>
      </c>
      <c r="AH40" s="45">
        <v>0.81506249999999991</v>
      </c>
      <c r="AI40" s="53"/>
      <c r="AJ40" s="47" t="s">
        <v>118</v>
      </c>
      <c r="AK40" s="46" t="s">
        <v>118</v>
      </c>
      <c r="AL40" s="46" t="s">
        <v>118</v>
      </c>
      <c r="AM40" s="47" t="s">
        <v>118</v>
      </c>
      <c r="AN40" s="47" t="s">
        <v>118</v>
      </c>
    </row>
    <row r="41" spans="1:40" customFormat="1" ht="15" customHeight="1" x14ac:dyDescent="0.3">
      <c r="W41" s="43">
        <v>2003</v>
      </c>
      <c r="X41" s="44">
        <v>6.7348725021354268</v>
      </c>
      <c r="Y41" s="45">
        <v>7.1849999999999996</v>
      </c>
      <c r="Z41" s="46">
        <v>0.1925</v>
      </c>
      <c r="AA41" s="45">
        <v>2.68</v>
      </c>
      <c r="AB41" s="45">
        <v>5.0225</v>
      </c>
      <c r="AC41" s="45">
        <v>5.9124999999999996</v>
      </c>
      <c r="AD41" s="45">
        <v>0.17</v>
      </c>
      <c r="AE41" s="45">
        <v>6.5324999999999998</v>
      </c>
      <c r="AF41" s="45">
        <v>2.0550000000000002</v>
      </c>
      <c r="AG41" s="45">
        <v>2.3450000000000002</v>
      </c>
      <c r="AH41" s="45">
        <v>0.86</v>
      </c>
      <c r="AI41" s="53"/>
      <c r="AJ41" s="47" t="s">
        <v>118</v>
      </c>
      <c r="AK41" s="46" t="s">
        <v>118</v>
      </c>
      <c r="AL41" s="46" t="s">
        <v>118</v>
      </c>
      <c r="AM41" s="47" t="s">
        <v>118</v>
      </c>
      <c r="AN41" s="47">
        <v>1.8325</v>
      </c>
    </row>
    <row r="42" spans="1:40" customFormat="1" ht="15" customHeight="1" x14ac:dyDescent="0.3">
      <c r="W42" s="43">
        <v>2004</v>
      </c>
      <c r="X42" s="44">
        <v>7.3434274688686756</v>
      </c>
      <c r="Y42" s="45">
        <v>5.5674999999999999</v>
      </c>
      <c r="Z42" s="46">
        <v>0.24174999999999999</v>
      </c>
      <c r="AA42" s="45">
        <v>2.68</v>
      </c>
      <c r="AB42" s="45">
        <v>7.8250000000000002</v>
      </c>
      <c r="AC42" s="45">
        <v>4.3525</v>
      </c>
      <c r="AD42" s="45">
        <v>0.17749999999999999</v>
      </c>
      <c r="AE42" s="45">
        <v>6.6950000000000003</v>
      </c>
      <c r="AF42" s="45">
        <v>2.1749999999999998</v>
      </c>
      <c r="AG42" s="45">
        <v>2.9175</v>
      </c>
      <c r="AH42" s="45">
        <v>0.63749999999999996</v>
      </c>
      <c r="AI42" s="53"/>
      <c r="AJ42" s="47" t="s">
        <v>118</v>
      </c>
      <c r="AK42" s="45">
        <v>0.02</v>
      </c>
      <c r="AL42" s="46">
        <v>8.0000000000000002E-3</v>
      </c>
      <c r="AM42" s="47" t="s">
        <v>118</v>
      </c>
      <c r="AN42" s="47">
        <v>2.1150000000000002</v>
      </c>
    </row>
    <row r="43" spans="1:40" customFormat="1" ht="15" customHeight="1" x14ac:dyDescent="0.3">
      <c r="W43" s="43">
        <v>2005</v>
      </c>
      <c r="X43" s="44">
        <v>6.7319846654304865</v>
      </c>
      <c r="Y43" s="45">
        <v>4.62</v>
      </c>
      <c r="Z43" s="46">
        <v>0.2324</v>
      </c>
      <c r="AA43" s="45">
        <v>2.0699999999999998</v>
      </c>
      <c r="AB43" s="45">
        <v>2.8250000000000002</v>
      </c>
      <c r="AC43" s="45">
        <v>3.9424999999999999</v>
      </c>
      <c r="AD43" s="45">
        <v>4.7500000000000001E-2</v>
      </c>
      <c r="AE43" s="45">
        <v>4.7699999999999996</v>
      </c>
      <c r="AF43" s="45">
        <v>2.37</v>
      </c>
      <c r="AG43" s="45">
        <v>2.9474999999999998</v>
      </c>
      <c r="AH43" s="45">
        <v>0.61</v>
      </c>
      <c r="AI43" s="53"/>
      <c r="AJ43" s="47">
        <v>0.85</v>
      </c>
      <c r="AK43" s="45">
        <v>0.02</v>
      </c>
      <c r="AL43" s="46">
        <v>8.0000000000000002E-3</v>
      </c>
      <c r="AM43" s="47" t="s">
        <v>118</v>
      </c>
      <c r="AN43" s="47">
        <v>1.3325</v>
      </c>
    </row>
    <row r="44" spans="1:40" customFormat="1" ht="15" customHeight="1" x14ac:dyDescent="0.3">
      <c r="W44" s="43">
        <v>2006</v>
      </c>
      <c r="X44" s="44">
        <v>6.8117781908295658</v>
      </c>
      <c r="Y44" s="45">
        <v>5.2649999999999997</v>
      </c>
      <c r="Z44" s="46">
        <v>0.18967500000000001</v>
      </c>
      <c r="AA44" s="45">
        <v>2.4575</v>
      </c>
      <c r="AB44" s="45">
        <v>2.5225</v>
      </c>
      <c r="AC44" s="45">
        <v>5.125</v>
      </c>
      <c r="AD44" s="45">
        <v>0.19324999999999998</v>
      </c>
      <c r="AE44" s="45">
        <v>6.0149999999999997</v>
      </c>
      <c r="AF44" s="45">
        <v>2.3325</v>
      </c>
      <c r="AG44" s="45">
        <v>3.1924999999999999</v>
      </c>
      <c r="AH44" s="45">
        <v>0.66249999999999998</v>
      </c>
      <c r="AI44" s="53"/>
      <c r="AJ44" s="47">
        <v>0.85</v>
      </c>
      <c r="AK44" s="45">
        <v>0.02</v>
      </c>
      <c r="AL44" s="46">
        <v>8.0000000000000002E-3</v>
      </c>
      <c r="AM44" s="47" t="s">
        <v>9</v>
      </c>
      <c r="AN44" s="47">
        <v>0.66</v>
      </c>
    </row>
    <row r="45" spans="1:40" customFormat="1" ht="15" customHeight="1" x14ac:dyDescent="0.3">
      <c r="W45" s="43">
        <v>2007</v>
      </c>
      <c r="X45" s="44">
        <v>7.072354166468215</v>
      </c>
      <c r="Y45" s="45">
        <v>7.32</v>
      </c>
      <c r="Z45" s="46">
        <v>0.110125</v>
      </c>
      <c r="AA45" s="45">
        <v>2.6700000000000004</v>
      </c>
      <c r="AB45" s="45">
        <v>2.67</v>
      </c>
      <c r="AC45" s="45">
        <v>5.125</v>
      </c>
      <c r="AD45" s="45">
        <v>0.14749999999999999</v>
      </c>
      <c r="AE45" s="45">
        <v>3.6366666666666667</v>
      </c>
      <c r="AF45" s="45">
        <v>1.6266666666666667</v>
      </c>
      <c r="AG45" s="45">
        <v>2.8233333333333328</v>
      </c>
      <c r="AH45" s="45">
        <v>0.54</v>
      </c>
      <c r="AI45" s="53"/>
      <c r="AJ45" s="47" t="s">
        <v>9</v>
      </c>
      <c r="AK45" s="45" t="s">
        <v>9</v>
      </c>
      <c r="AL45" s="46">
        <v>6.0000000000000001E-3</v>
      </c>
      <c r="AM45" s="47" t="s">
        <v>9</v>
      </c>
      <c r="AN45" s="47">
        <v>1.78</v>
      </c>
    </row>
    <row r="46" spans="1:40" customFormat="1" ht="15" customHeight="1" x14ac:dyDescent="0.3">
      <c r="W46" s="43">
        <v>2008</v>
      </c>
      <c r="X46" s="44">
        <v>6.7252559975106774</v>
      </c>
      <c r="Y46" s="45">
        <v>5.66</v>
      </c>
      <c r="Z46" s="46">
        <v>0.12404999999999999</v>
      </c>
      <c r="AA46" s="45">
        <v>4.4902799055505289</v>
      </c>
      <c r="AB46" s="45">
        <v>2.67</v>
      </c>
      <c r="AC46" s="47">
        <v>12.94961241303197</v>
      </c>
      <c r="AD46" s="45">
        <v>0.14108848501533436</v>
      </c>
      <c r="AE46" s="45">
        <v>4.9689743387672083</v>
      </c>
      <c r="AF46" s="45">
        <v>2.4638833367448552</v>
      </c>
      <c r="AG46" s="45">
        <v>3.9037661888563608</v>
      </c>
      <c r="AH46" s="45">
        <v>0.5606927831128018</v>
      </c>
      <c r="AI46" s="53"/>
      <c r="AJ46" s="47" t="s">
        <v>9</v>
      </c>
      <c r="AK46" s="45">
        <v>0.01</v>
      </c>
      <c r="AL46" s="46">
        <v>7.0000000000000001E-3</v>
      </c>
      <c r="AM46" s="47" t="s">
        <v>9</v>
      </c>
      <c r="AN46" s="47">
        <v>1.9325000000000001</v>
      </c>
    </row>
    <row r="47" spans="1:40" customFormat="1" ht="15" customHeight="1" x14ac:dyDescent="0.3">
      <c r="W47" s="43">
        <v>2009</v>
      </c>
      <c r="X47" s="44">
        <v>6.722271758127901</v>
      </c>
      <c r="Y47" s="45">
        <v>7.5250000000000004</v>
      </c>
      <c r="Z47" s="46">
        <v>0.1925</v>
      </c>
      <c r="AA47" s="45">
        <v>3.1349999999999998</v>
      </c>
      <c r="AB47" s="45">
        <v>2.67</v>
      </c>
      <c r="AC47" s="45">
        <v>7.44</v>
      </c>
      <c r="AD47" s="45">
        <v>9.5000000000000001E-2</v>
      </c>
      <c r="AE47" s="45">
        <v>6.9050000000000002</v>
      </c>
      <c r="AF47" s="45">
        <v>3.52</v>
      </c>
      <c r="AG47" s="45">
        <v>2.4249999999999998</v>
      </c>
      <c r="AH47" s="45">
        <v>0.82250000000000001</v>
      </c>
      <c r="AI47" s="43"/>
      <c r="AJ47" s="47" t="s">
        <v>9</v>
      </c>
      <c r="AK47" s="45">
        <v>0.01</v>
      </c>
      <c r="AL47" s="46">
        <v>8.2500000000000004E-3</v>
      </c>
      <c r="AM47" s="47" t="s">
        <v>9</v>
      </c>
      <c r="AN47" s="47">
        <v>3.5024999999999999</v>
      </c>
    </row>
    <row r="48" spans="1:40" customFormat="1" ht="15" customHeight="1" x14ac:dyDescent="0.3">
      <c r="W48" s="43">
        <v>2010</v>
      </c>
      <c r="X48" s="44">
        <v>6.6295596454765802</v>
      </c>
      <c r="Y48" s="45">
        <v>6.1850000000000005</v>
      </c>
      <c r="Z48" s="46">
        <v>0.1895</v>
      </c>
      <c r="AA48" s="45">
        <v>2.7025000000000001</v>
      </c>
      <c r="AB48" s="45">
        <v>3.6999999999999997</v>
      </c>
      <c r="AC48" s="45">
        <v>5.5425000000000004</v>
      </c>
      <c r="AD48" s="45">
        <v>0.10500000000000001</v>
      </c>
      <c r="AE48" s="45">
        <v>5.7949999999999999</v>
      </c>
      <c r="AF48" s="45">
        <v>2.5274999999999999</v>
      </c>
      <c r="AG48" s="45">
        <v>2.5074999999999998</v>
      </c>
      <c r="AH48" s="45">
        <v>0.6925</v>
      </c>
      <c r="AI48" s="43"/>
      <c r="AJ48" s="47">
        <v>1.1000000000000001</v>
      </c>
      <c r="AK48" s="45">
        <v>0.02</v>
      </c>
      <c r="AL48" s="46">
        <v>1.4750000000000001E-2</v>
      </c>
      <c r="AM48" s="47" t="s">
        <v>9</v>
      </c>
      <c r="AN48" s="47">
        <v>1.8575000000000002</v>
      </c>
    </row>
    <row r="49" spans="1:40" customFormat="1" ht="15" customHeight="1" x14ac:dyDescent="0.3">
      <c r="W49" s="43">
        <v>2011</v>
      </c>
      <c r="X49" s="44">
        <v>6.780989213155026</v>
      </c>
      <c r="Y49" s="45">
        <v>4.8525</v>
      </c>
      <c r="Z49" s="46">
        <v>0.16824999999999998</v>
      </c>
      <c r="AA49" s="45">
        <v>2.5949999999999998</v>
      </c>
      <c r="AB49" s="45">
        <v>2.8925000000000001</v>
      </c>
      <c r="AC49" s="45">
        <v>3.1374999999999997</v>
      </c>
      <c r="AD49" s="45">
        <v>8.5750000000000007E-2</v>
      </c>
      <c r="AE49" s="45">
        <v>3.4999999999999996</v>
      </c>
      <c r="AF49" s="45">
        <v>2.0975000000000001</v>
      </c>
      <c r="AG49" s="45">
        <v>2.5700000000000003</v>
      </c>
      <c r="AH49" s="45">
        <v>0.52249999999999996</v>
      </c>
      <c r="AI49" s="43"/>
      <c r="AJ49" s="47">
        <v>0.72500000000000009</v>
      </c>
      <c r="AK49" s="45">
        <v>0.05</v>
      </c>
      <c r="AL49" s="46">
        <v>2.1999999999999999E-2</v>
      </c>
      <c r="AM49" s="47" t="s">
        <v>9</v>
      </c>
      <c r="AN49" s="47">
        <v>1.83</v>
      </c>
    </row>
    <row r="50" spans="1:40" customFormat="1" ht="15" customHeight="1" x14ac:dyDescent="0.3">
      <c r="W50" s="43">
        <v>2012</v>
      </c>
      <c r="X50" s="44">
        <v>6.938201018487665</v>
      </c>
      <c r="Y50" s="45">
        <v>5.0775000000000006</v>
      </c>
      <c r="Z50" s="46">
        <v>0.15475</v>
      </c>
      <c r="AA50" s="45">
        <v>2.915</v>
      </c>
      <c r="AB50" s="45">
        <v>3.4550000000000001</v>
      </c>
      <c r="AC50" s="45">
        <v>3.1025</v>
      </c>
      <c r="AD50" s="45">
        <v>5.8250000000000003E-2</v>
      </c>
      <c r="AE50" s="45">
        <v>3.78</v>
      </c>
      <c r="AF50" s="45">
        <v>2.4975000000000001</v>
      </c>
      <c r="AG50" s="45">
        <v>2.5049999999999999</v>
      </c>
      <c r="AH50" s="45">
        <v>0.6825</v>
      </c>
      <c r="AI50" s="43"/>
      <c r="AJ50" s="47">
        <v>1.175</v>
      </c>
      <c r="AK50" s="45">
        <v>0.03</v>
      </c>
      <c r="AL50" s="46">
        <v>3.075E-2</v>
      </c>
      <c r="AM50" s="47" t="s">
        <v>9</v>
      </c>
      <c r="AN50" s="47">
        <v>2.5150000000000001</v>
      </c>
    </row>
    <row r="51" spans="1:40" customFormat="1" ht="15" customHeight="1" x14ac:dyDescent="0.3">
      <c r="W51" s="43">
        <v>2013</v>
      </c>
      <c r="X51" s="44">
        <v>6.8038164291228069</v>
      </c>
      <c r="Y51" s="45">
        <v>5.5225</v>
      </c>
      <c r="Z51" s="46">
        <v>0.2195</v>
      </c>
      <c r="AA51" s="45">
        <v>2.71</v>
      </c>
      <c r="AB51" s="45">
        <v>3.415</v>
      </c>
      <c r="AC51" s="45">
        <v>2.77</v>
      </c>
      <c r="AD51" s="45">
        <v>4.4999999999999998E-2</v>
      </c>
      <c r="AE51" s="45">
        <v>3.8025000000000002</v>
      </c>
      <c r="AF51" s="45">
        <v>2.8274999999999997</v>
      </c>
      <c r="AG51" s="45">
        <v>3.1974999999999998</v>
      </c>
      <c r="AH51" s="45">
        <v>0.76249999999999996</v>
      </c>
      <c r="AI51" s="43"/>
      <c r="AJ51" s="47">
        <v>0.92499999999999993</v>
      </c>
      <c r="AK51" s="45">
        <v>2.4E-2</v>
      </c>
      <c r="AL51" s="46">
        <v>2.8749999999999998E-2</v>
      </c>
      <c r="AM51" s="47" t="s">
        <v>9</v>
      </c>
      <c r="AN51" s="47">
        <v>1.6575</v>
      </c>
    </row>
    <row r="52" spans="1:40" customFormat="1" ht="15" customHeight="1" x14ac:dyDescent="0.3">
      <c r="W52" s="43">
        <v>2014</v>
      </c>
      <c r="X52" s="44">
        <v>7.1788923762572487</v>
      </c>
      <c r="Y52" s="45">
        <v>5.7850000000000001</v>
      </c>
      <c r="Z52" s="46">
        <v>0.219</v>
      </c>
      <c r="AA52" s="45">
        <v>3.7124999999999999</v>
      </c>
      <c r="AB52" s="45">
        <v>3.5325000000000002</v>
      </c>
      <c r="AC52" s="45">
        <v>2.6375000000000002</v>
      </c>
      <c r="AD52" s="45">
        <v>4.7500000000000001E-2</v>
      </c>
      <c r="AE52" s="45">
        <v>3.085</v>
      </c>
      <c r="AF52" s="45">
        <v>2.61</v>
      </c>
      <c r="AG52" s="45">
        <v>3.7</v>
      </c>
      <c r="AH52" s="45">
        <v>0.83750000000000002</v>
      </c>
      <c r="AI52" s="43"/>
      <c r="AJ52" s="47">
        <v>0.89999999999999991</v>
      </c>
      <c r="AK52" s="45">
        <v>4.1000000000000002E-2</v>
      </c>
      <c r="AL52" s="46">
        <v>1.95E-2</v>
      </c>
      <c r="AM52" s="47" t="s">
        <v>9</v>
      </c>
      <c r="AN52" s="47">
        <v>1.4675000000000002</v>
      </c>
    </row>
    <row r="53" spans="1:40" customFormat="1" ht="15" customHeight="1" x14ac:dyDescent="0.3">
      <c r="W53" s="43">
        <v>2015</v>
      </c>
      <c r="X53" s="44">
        <v>7.0081210870024648</v>
      </c>
      <c r="Y53" s="45">
        <v>6.0124999999999993</v>
      </c>
      <c r="Z53" s="46">
        <v>0.17899999999999999</v>
      </c>
      <c r="AA53" s="45">
        <v>3.9875000000000003</v>
      </c>
      <c r="AB53" s="45">
        <v>3.1725000000000003</v>
      </c>
      <c r="AC53" s="45">
        <v>3.4249999999999998</v>
      </c>
      <c r="AD53" s="45">
        <v>5.2500000000000005E-2</v>
      </c>
      <c r="AE53" s="45">
        <v>3.6449999999999996</v>
      </c>
      <c r="AF53" s="45">
        <v>2.6349999999999998</v>
      </c>
      <c r="AG53" s="45">
        <v>3.6067499999999999</v>
      </c>
      <c r="AH53" s="45">
        <v>0.66</v>
      </c>
      <c r="AI53" s="43"/>
      <c r="AJ53" s="47">
        <v>0.72500000000000009</v>
      </c>
      <c r="AK53" s="45">
        <v>4.4999999999999998E-2</v>
      </c>
      <c r="AL53" s="46">
        <v>1.3999999999999999E-2</v>
      </c>
      <c r="AM53" s="47" t="s">
        <v>9</v>
      </c>
      <c r="AN53" s="47">
        <v>1.23</v>
      </c>
    </row>
    <row r="54" spans="1:40" customFormat="1" ht="15" customHeight="1" x14ac:dyDescent="0.3">
      <c r="W54" s="43">
        <v>2016</v>
      </c>
      <c r="X54" s="44">
        <v>6.6453396572529186</v>
      </c>
      <c r="Y54" s="45">
        <v>5.9824999999999999</v>
      </c>
      <c r="Z54" s="46">
        <v>0.28025</v>
      </c>
      <c r="AA54" s="45">
        <v>2.3850000000000002</v>
      </c>
      <c r="AB54" s="45">
        <v>2.6125000000000003</v>
      </c>
      <c r="AC54" s="45">
        <v>2.8725000000000001</v>
      </c>
      <c r="AD54" s="45">
        <v>0.11</v>
      </c>
      <c r="AE54" s="45">
        <v>4.43</v>
      </c>
      <c r="AF54" s="45">
        <v>2.36</v>
      </c>
      <c r="AG54" s="45">
        <v>3.52</v>
      </c>
      <c r="AH54" s="45">
        <v>0.65750000000000008</v>
      </c>
      <c r="AI54" s="43"/>
      <c r="AJ54" s="47">
        <v>1.2250000000000001</v>
      </c>
      <c r="AK54" s="45">
        <v>4.2000000000000003E-2</v>
      </c>
      <c r="AL54" s="46">
        <v>1.6500000000000001E-2</v>
      </c>
      <c r="AM54" s="47" t="s">
        <v>9</v>
      </c>
      <c r="AN54" s="47">
        <v>0.9225000000000001</v>
      </c>
    </row>
    <row r="55" spans="1:40" customFormat="1" ht="15" customHeight="1" thickBot="1" x14ac:dyDescent="0.35">
      <c r="W55" s="54">
        <v>2017</v>
      </c>
      <c r="X55" s="55">
        <v>7.0813354366073797</v>
      </c>
      <c r="Y55" s="56">
        <v>5.76</v>
      </c>
      <c r="Z55" s="57">
        <v>0.25900000000000001</v>
      </c>
      <c r="AA55" s="56">
        <v>3.1675000000000004</v>
      </c>
      <c r="AB55" s="56">
        <v>3.33</v>
      </c>
      <c r="AC55" s="56">
        <v>2.8450000000000002</v>
      </c>
      <c r="AD55" s="56">
        <v>7.8750000000000014E-2</v>
      </c>
      <c r="AE55" s="56">
        <v>4.5549999999999997</v>
      </c>
      <c r="AF55" s="56">
        <v>2.4725000000000001</v>
      </c>
      <c r="AG55" s="56">
        <v>3.9625000000000004</v>
      </c>
      <c r="AH55" s="56">
        <v>0.62250000000000005</v>
      </c>
      <c r="AI55" s="54"/>
      <c r="AJ55" s="58">
        <v>1.4500000000000002</v>
      </c>
      <c r="AK55" s="56">
        <v>3.2000000000000001E-2</v>
      </c>
      <c r="AL55" s="57">
        <v>2.4500000000000001E-2</v>
      </c>
      <c r="AM55" s="58" t="s">
        <v>9</v>
      </c>
      <c r="AN55" s="58">
        <v>1.1000000000000001</v>
      </c>
    </row>
    <row r="56" spans="1:40" customFormat="1" ht="15" customHeight="1" x14ac:dyDescent="0.3">
      <c r="A56" s="301" t="s">
        <v>107</v>
      </c>
      <c r="W56" s="19"/>
      <c r="X56" s="59"/>
      <c r="Y56" s="59"/>
      <c r="Z56" s="60"/>
      <c r="AA56" s="59"/>
      <c r="AB56" s="59"/>
      <c r="AC56" s="35"/>
      <c r="AD56" s="35"/>
      <c r="AE56" s="35"/>
      <c r="AF56" s="35"/>
      <c r="AG56" s="35"/>
      <c r="AH56" s="35"/>
      <c r="AI56" s="37"/>
      <c r="AJ56" s="39"/>
      <c r="AK56" s="38"/>
      <c r="AL56" s="38"/>
      <c r="AM56" s="39"/>
      <c r="AN56" s="39"/>
    </row>
    <row r="57" spans="1:40" customFormat="1" ht="15" customHeight="1" thickBot="1" x14ac:dyDescent="0.35">
      <c r="W57" s="40" t="s">
        <v>405</v>
      </c>
      <c r="X57" s="34"/>
      <c r="Y57" s="35"/>
      <c r="Z57" s="36"/>
      <c r="AA57" s="35"/>
      <c r="AB57" s="35"/>
      <c r="AC57" s="35"/>
      <c r="AD57" s="35"/>
      <c r="AE57" s="35"/>
      <c r="AF57" s="35"/>
      <c r="AG57" s="35"/>
      <c r="AH57" s="35"/>
      <c r="AI57" s="37"/>
      <c r="AJ57" s="39"/>
      <c r="AK57" s="38"/>
      <c r="AL57" s="38"/>
      <c r="AM57" s="39"/>
      <c r="AN57" s="39"/>
    </row>
    <row r="58" spans="1:40" customFormat="1" ht="15" customHeight="1" x14ac:dyDescent="0.3">
      <c r="W58" s="41"/>
      <c r="X58" s="982" t="s">
        <v>16</v>
      </c>
      <c r="Y58" s="982"/>
      <c r="Z58" s="982"/>
      <c r="AA58" s="982"/>
      <c r="AB58" s="982"/>
      <c r="AC58" s="982"/>
      <c r="AD58" s="982"/>
      <c r="AE58" s="982"/>
      <c r="AF58" s="982"/>
      <c r="AG58" s="982"/>
      <c r="AH58" s="982"/>
      <c r="AI58" s="42"/>
      <c r="AJ58" s="982" t="s">
        <v>70</v>
      </c>
      <c r="AK58" s="982"/>
      <c r="AL58" s="982"/>
      <c r="AM58" s="982"/>
      <c r="AN58" s="982"/>
    </row>
    <row r="59" spans="1:40" customFormat="1" ht="15" customHeight="1" x14ac:dyDescent="0.45">
      <c r="W59" s="43"/>
      <c r="X59" s="44" t="s">
        <v>94</v>
      </c>
      <c r="Y59" s="45" t="s">
        <v>95</v>
      </c>
      <c r="Z59" s="46" t="s">
        <v>96</v>
      </c>
      <c r="AA59" s="45" t="s">
        <v>120</v>
      </c>
      <c r="AB59" s="45" t="s">
        <v>121</v>
      </c>
      <c r="AC59" s="45" t="s">
        <v>122</v>
      </c>
      <c r="AD59" s="45" t="s">
        <v>123</v>
      </c>
      <c r="AE59" s="45" t="s">
        <v>124</v>
      </c>
      <c r="AF59" s="45" t="s">
        <v>125</v>
      </c>
      <c r="AG59" s="45" t="s">
        <v>126</v>
      </c>
      <c r="AH59" s="45" t="s">
        <v>127</v>
      </c>
      <c r="AI59" s="43"/>
      <c r="AJ59" s="47" t="s">
        <v>25</v>
      </c>
      <c r="AK59" s="46" t="s">
        <v>128</v>
      </c>
      <c r="AL59" s="46" t="s">
        <v>129</v>
      </c>
      <c r="AM59" s="47" t="s">
        <v>90</v>
      </c>
      <c r="AN59" s="47" t="s">
        <v>26</v>
      </c>
    </row>
    <row r="60" spans="1:40" customFormat="1" ht="15" customHeight="1" x14ac:dyDescent="0.3">
      <c r="W60" s="48"/>
      <c r="X60" s="49"/>
      <c r="Y60" s="50" t="s">
        <v>114</v>
      </c>
      <c r="Z60" s="51" t="s">
        <v>115</v>
      </c>
      <c r="AA60" s="50" t="s">
        <v>116</v>
      </c>
      <c r="AB60" s="50" t="s">
        <v>116</v>
      </c>
      <c r="AC60" s="50" t="s">
        <v>116</v>
      </c>
      <c r="AD60" s="50" t="s">
        <v>116</v>
      </c>
      <c r="AE60" s="50" t="s">
        <v>116</v>
      </c>
      <c r="AF60" s="50" t="s">
        <v>116</v>
      </c>
      <c r="AG60" s="50" t="s">
        <v>116</v>
      </c>
      <c r="AH60" s="50" t="s">
        <v>116</v>
      </c>
      <c r="AI60" s="48"/>
      <c r="AJ60" s="52" t="s">
        <v>117</v>
      </c>
      <c r="AK60" s="51" t="s">
        <v>116</v>
      </c>
      <c r="AL60" s="51" t="s">
        <v>116</v>
      </c>
      <c r="AM60" s="52" t="s">
        <v>116</v>
      </c>
      <c r="AN60" s="52" t="s">
        <v>116</v>
      </c>
    </row>
    <row r="61" spans="1:40" customFormat="1" ht="15" customHeight="1" x14ac:dyDescent="0.3">
      <c r="W61" s="43">
        <v>2001</v>
      </c>
      <c r="X61" s="44">
        <v>7.1062219665467348</v>
      </c>
      <c r="Y61" s="45">
        <v>4.5</v>
      </c>
      <c r="Z61" s="46">
        <v>0.22500000000000001</v>
      </c>
      <c r="AA61" s="277">
        <v>10.026249999999999</v>
      </c>
      <c r="AB61" s="277">
        <v>1.47</v>
      </c>
      <c r="AC61" s="277">
        <v>1.0585</v>
      </c>
      <c r="AD61" s="277">
        <v>3.6749999999999998E-2</v>
      </c>
      <c r="AE61" s="277">
        <v>1.8969999999999998</v>
      </c>
      <c r="AF61" s="277">
        <v>0.69900000000000007</v>
      </c>
      <c r="AG61" s="277">
        <v>8.8285</v>
      </c>
      <c r="AH61" s="277">
        <v>1.3780000000000001</v>
      </c>
      <c r="AI61" s="53"/>
      <c r="AJ61" s="47" t="s">
        <v>118</v>
      </c>
      <c r="AK61" s="277" t="s">
        <v>118</v>
      </c>
      <c r="AL61" s="46" t="s">
        <v>118</v>
      </c>
      <c r="AM61" s="47" t="s">
        <v>118</v>
      </c>
      <c r="AN61" s="47" t="s">
        <v>118</v>
      </c>
    </row>
    <row r="62" spans="1:40" customFormat="1" ht="15" customHeight="1" x14ac:dyDescent="0.3">
      <c r="W62" s="43">
        <v>2002</v>
      </c>
      <c r="X62" s="44">
        <v>7.6014263961357944</v>
      </c>
      <c r="Y62" s="45">
        <v>8.4666666666666668</v>
      </c>
      <c r="Z62" s="46">
        <v>0.11</v>
      </c>
      <c r="AA62" s="277">
        <v>12.155666666666667</v>
      </c>
      <c r="AB62" s="277">
        <v>1.7033333333333331</v>
      </c>
      <c r="AC62" s="277">
        <v>1.8046666666666669</v>
      </c>
      <c r="AD62" s="277" t="s">
        <v>119</v>
      </c>
      <c r="AE62" s="277">
        <v>2.7970000000000002</v>
      </c>
      <c r="AF62" s="277">
        <v>1.1953333333333334</v>
      </c>
      <c r="AG62" s="277">
        <v>12.726666666666667</v>
      </c>
      <c r="AH62" s="277">
        <v>1.7150000000000001</v>
      </c>
      <c r="AI62" s="53"/>
      <c r="AJ62" s="47" t="s">
        <v>118</v>
      </c>
      <c r="AK62" s="277" t="s">
        <v>118</v>
      </c>
      <c r="AL62" s="46" t="s">
        <v>118</v>
      </c>
      <c r="AM62" s="47" t="s">
        <v>118</v>
      </c>
      <c r="AN62" s="47" t="s">
        <v>118</v>
      </c>
    </row>
    <row r="63" spans="1:40" customFormat="1" ht="15" customHeight="1" x14ac:dyDescent="0.3">
      <c r="W63" s="43">
        <v>2003</v>
      </c>
      <c r="X63" s="44">
        <v>7.5448205388439655</v>
      </c>
      <c r="Y63" s="45">
        <v>7.8250000000000002</v>
      </c>
      <c r="Z63" s="46">
        <v>0.14000000000000001</v>
      </c>
      <c r="AA63" s="277">
        <v>11.442500000000001</v>
      </c>
      <c r="AB63" s="277">
        <v>2.0099999999999998</v>
      </c>
      <c r="AC63" s="277">
        <v>1.625</v>
      </c>
      <c r="AD63" s="277" t="s">
        <v>119</v>
      </c>
      <c r="AE63" s="277">
        <v>2.08</v>
      </c>
      <c r="AF63" s="277">
        <v>0.95</v>
      </c>
      <c r="AG63" s="277">
        <v>12.025</v>
      </c>
      <c r="AH63" s="277">
        <v>1.5945</v>
      </c>
      <c r="AI63" s="53"/>
      <c r="AJ63" s="47" t="s">
        <v>118</v>
      </c>
      <c r="AK63" s="277" t="s">
        <v>118</v>
      </c>
      <c r="AL63" s="46" t="s">
        <v>118</v>
      </c>
      <c r="AM63" s="47" t="s">
        <v>118</v>
      </c>
      <c r="AN63" s="47" t="s">
        <v>118</v>
      </c>
    </row>
    <row r="64" spans="1:40" customFormat="1" ht="15" customHeight="1" x14ac:dyDescent="0.3">
      <c r="W64" s="43">
        <v>2004</v>
      </c>
      <c r="X64" s="44">
        <v>7.201638740130945</v>
      </c>
      <c r="Y64" s="45">
        <v>6.6325000000000003</v>
      </c>
      <c r="Z64" s="46">
        <v>0.24249999999999999</v>
      </c>
      <c r="AA64" s="277">
        <v>11.68</v>
      </c>
      <c r="AB64" s="277">
        <v>2.3025000000000002</v>
      </c>
      <c r="AC64" s="277">
        <v>1.0625</v>
      </c>
      <c r="AD64" s="277" t="s">
        <v>119</v>
      </c>
      <c r="AE64" s="277">
        <v>1.79</v>
      </c>
      <c r="AF64" s="277">
        <v>0.6825</v>
      </c>
      <c r="AG64" s="277">
        <v>9.0399999999999991</v>
      </c>
      <c r="AH64" s="277">
        <v>1.35</v>
      </c>
      <c r="AI64" s="53"/>
      <c r="AJ64" s="47" t="s">
        <v>118</v>
      </c>
      <c r="AK64" s="277" t="s">
        <v>119</v>
      </c>
      <c r="AL64" s="46" t="s">
        <v>119</v>
      </c>
      <c r="AM64" s="47" t="s">
        <v>118</v>
      </c>
      <c r="AN64" s="47">
        <v>3.2</v>
      </c>
    </row>
    <row r="65" spans="1:40" customFormat="1" ht="15" customHeight="1" x14ac:dyDescent="0.3">
      <c r="W65" s="43">
        <v>2005</v>
      </c>
      <c r="X65" s="44">
        <v>6.9867800460546921</v>
      </c>
      <c r="Y65" s="45">
        <v>7.9924999999999997</v>
      </c>
      <c r="Z65" s="46">
        <v>0.20749999999999999</v>
      </c>
      <c r="AA65" s="277">
        <v>15.309249999999999</v>
      </c>
      <c r="AB65" s="277">
        <v>0.81150000000000011</v>
      </c>
      <c r="AC65" s="277">
        <v>1.74475</v>
      </c>
      <c r="AD65" s="277">
        <v>5.6250000000000001E-2</v>
      </c>
      <c r="AE65" s="277">
        <v>1.76675</v>
      </c>
      <c r="AF65" s="277">
        <v>0.71524999999999994</v>
      </c>
      <c r="AG65" s="277">
        <v>7.4422499999999996</v>
      </c>
      <c r="AH65" s="277">
        <v>1.3504999999999998</v>
      </c>
      <c r="AI65" s="53"/>
      <c r="AJ65" s="47" t="s">
        <v>118</v>
      </c>
      <c r="AK65" s="277" t="s">
        <v>119</v>
      </c>
      <c r="AL65" s="46">
        <v>0.09</v>
      </c>
      <c r="AM65" s="47" t="s">
        <v>118</v>
      </c>
      <c r="AN65" s="47">
        <v>1.6</v>
      </c>
    </row>
    <row r="66" spans="1:40" customFormat="1" ht="15" customHeight="1" x14ac:dyDescent="0.3">
      <c r="W66" s="43">
        <v>2006</v>
      </c>
      <c r="X66" s="44">
        <v>6.7950931341141079</v>
      </c>
      <c r="Y66" s="45">
        <v>7.5875000000000004</v>
      </c>
      <c r="Z66" s="46">
        <v>0.23749999999999999</v>
      </c>
      <c r="AA66" s="277">
        <v>11.801499999999999</v>
      </c>
      <c r="AB66" s="277">
        <v>1.8722500000000002</v>
      </c>
      <c r="AC66" s="277">
        <v>1.2064999999999999</v>
      </c>
      <c r="AD66" s="277">
        <v>7.0499999999999993E-2</v>
      </c>
      <c r="AE66" s="277">
        <v>1.93475</v>
      </c>
      <c r="AF66" s="277">
        <v>0.65300000000000002</v>
      </c>
      <c r="AG66" s="277">
        <v>7.6379999999999999</v>
      </c>
      <c r="AH66" s="277">
        <v>1.1094999999999999</v>
      </c>
      <c r="AI66" s="53"/>
      <c r="AJ66" s="47" t="s">
        <v>118</v>
      </c>
      <c r="AK66" s="277">
        <v>0.03</v>
      </c>
      <c r="AL66" s="46">
        <v>3.0000000000000001E-3</v>
      </c>
      <c r="AM66" s="47" t="s">
        <v>118</v>
      </c>
      <c r="AN66" s="47">
        <v>2.8</v>
      </c>
    </row>
    <row r="67" spans="1:40" customFormat="1" ht="15" customHeight="1" x14ac:dyDescent="0.3">
      <c r="W67" s="43">
        <v>2007</v>
      </c>
      <c r="X67" s="44">
        <v>7.3156445367277918</v>
      </c>
      <c r="Y67" s="45">
        <v>8.8575000000000017</v>
      </c>
      <c r="Z67" s="46">
        <v>0.25</v>
      </c>
      <c r="AA67" s="277">
        <v>16.675000000000001</v>
      </c>
      <c r="AB67" s="277">
        <v>3.46</v>
      </c>
      <c r="AC67" s="277">
        <v>1.3075000000000001</v>
      </c>
      <c r="AD67" s="277">
        <v>0.13</v>
      </c>
      <c r="AE67" s="277">
        <v>2.085</v>
      </c>
      <c r="AF67" s="277">
        <v>0.95750000000000002</v>
      </c>
      <c r="AG67" s="277">
        <v>11</v>
      </c>
      <c r="AH67" s="277">
        <v>0.96250000000000002</v>
      </c>
      <c r="AI67" s="53"/>
      <c r="AJ67" s="47" t="s">
        <v>9</v>
      </c>
      <c r="AK67" s="277" t="s">
        <v>142</v>
      </c>
      <c r="AL67" s="46" t="s">
        <v>142</v>
      </c>
      <c r="AM67" s="47" t="s">
        <v>9</v>
      </c>
      <c r="AN67" s="47">
        <v>2.2000000000000002</v>
      </c>
    </row>
    <row r="68" spans="1:40" customFormat="1" ht="15" customHeight="1" x14ac:dyDescent="0.3">
      <c r="W68" s="43">
        <v>2008</v>
      </c>
      <c r="X68" s="44">
        <v>7.0541450906849192</v>
      </c>
      <c r="Y68" s="45">
        <v>8.4224999999999994</v>
      </c>
      <c r="Z68" s="46">
        <v>0.2475</v>
      </c>
      <c r="AA68" s="277">
        <v>13.916749999999999</v>
      </c>
      <c r="AB68" s="277">
        <v>1.8935</v>
      </c>
      <c r="AC68" s="277">
        <v>1.5147499999999998</v>
      </c>
      <c r="AD68" s="277">
        <v>0.29899999999999999</v>
      </c>
      <c r="AE68" s="277">
        <v>1.4284999999999999</v>
      </c>
      <c r="AF68" s="277">
        <v>1.0542499999999999</v>
      </c>
      <c r="AG68" s="277">
        <v>9.3830000000000009</v>
      </c>
      <c r="AH68" s="277">
        <v>1.2030000000000001</v>
      </c>
      <c r="AI68" s="53"/>
      <c r="AJ68" s="47" t="s">
        <v>9</v>
      </c>
      <c r="AK68" s="277" t="s">
        <v>147</v>
      </c>
      <c r="AL68" s="46" t="s">
        <v>146</v>
      </c>
      <c r="AM68" s="47" t="s">
        <v>9</v>
      </c>
      <c r="AN68" s="47">
        <v>2.5</v>
      </c>
    </row>
    <row r="69" spans="1:40" customFormat="1" ht="15" customHeight="1" x14ac:dyDescent="0.3">
      <c r="W69" s="43">
        <v>2009</v>
      </c>
      <c r="X69" s="44">
        <v>6.98301900486309</v>
      </c>
      <c r="Y69" s="45">
        <v>8.2799999999999994</v>
      </c>
      <c r="Z69" s="46">
        <v>0.27750000000000002</v>
      </c>
      <c r="AA69" s="277">
        <v>15.5063</v>
      </c>
      <c r="AB69" s="277">
        <v>2.0658214285714287</v>
      </c>
      <c r="AC69" s="277">
        <v>1.3385</v>
      </c>
      <c r="AD69" s="277">
        <v>0.13840833333333333</v>
      </c>
      <c r="AE69" s="277">
        <v>1.8771</v>
      </c>
      <c r="AF69" s="277">
        <v>1.0375000000000001</v>
      </c>
      <c r="AG69" s="277">
        <v>9.8503749999999997</v>
      </c>
      <c r="AH69" s="277">
        <v>1.3792499999999999</v>
      </c>
      <c r="AI69" s="43"/>
      <c r="AJ69" s="47" t="s">
        <v>9</v>
      </c>
      <c r="AK69" s="277" t="s">
        <v>147</v>
      </c>
      <c r="AL69" s="46" t="s">
        <v>146</v>
      </c>
      <c r="AM69" s="47" t="s">
        <v>9</v>
      </c>
      <c r="AN69" s="47">
        <v>2.5</v>
      </c>
    </row>
    <row r="70" spans="1:40" customFormat="1" ht="15" customHeight="1" x14ac:dyDescent="0.3">
      <c r="W70" s="43">
        <v>2010</v>
      </c>
      <c r="X70" s="44">
        <v>7.333048963998416</v>
      </c>
      <c r="Y70" s="45">
        <v>8.1125000000000007</v>
      </c>
      <c r="Z70" s="46">
        <v>0.28000000000000003</v>
      </c>
      <c r="AA70" s="277">
        <v>13.921749999999999</v>
      </c>
      <c r="AB70" s="277">
        <v>2.8322500000000002</v>
      </c>
      <c r="AC70" s="277">
        <v>1.2705</v>
      </c>
      <c r="AD70" s="277" t="s">
        <v>177</v>
      </c>
      <c r="AE70" s="277">
        <v>1.224</v>
      </c>
      <c r="AF70" s="277">
        <v>0.80649999999999999</v>
      </c>
      <c r="AG70" s="277">
        <v>10.488</v>
      </c>
      <c r="AH70" s="277">
        <v>1.3452499999999998</v>
      </c>
      <c r="AI70" s="43"/>
      <c r="AJ70" s="47" t="s">
        <v>9</v>
      </c>
      <c r="AK70" s="277" t="s">
        <v>147</v>
      </c>
      <c r="AL70" s="46" t="s">
        <v>146</v>
      </c>
      <c r="AM70" s="47" t="s">
        <v>9</v>
      </c>
      <c r="AN70" s="47">
        <v>3</v>
      </c>
    </row>
    <row r="71" spans="1:40" customFormat="1" ht="15" customHeight="1" x14ac:dyDescent="0.3">
      <c r="W71" s="43">
        <v>2011</v>
      </c>
      <c r="X71" s="44">
        <v>6.8495516758190638</v>
      </c>
      <c r="Y71" s="45">
        <v>6.8324999999999996</v>
      </c>
      <c r="Z71" s="46">
        <v>0.27500000000000002</v>
      </c>
      <c r="AA71" s="277">
        <v>12.893999999999998</v>
      </c>
      <c r="AB71" s="277">
        <v>0.87249999999999994</v>
      </c>
      <c r="AC71" s="277">
        <v>0.51075000000000004</v>
      </c>
      <c r="AD71" s="277" t="s">
        <v>142</v>
      </c>
      <c r="AE71" s="277">
        <v>0.73625000000000007</v>
      </c>
      <c r="AF71" s="277">
        <v>0.84075</v>
      </c>
      <c r="AG71" s="277">
        <v>8.0905000000000005</v>
      </c>
      <c r="AH71" s="277">
        <v>2.008</v>
      </c>
      <c r="AI71" s="43"/>
      <c r="AJ71" s="47" t="s">
        <v>9</v>
      </c>
      <c r="AK71" s="277" t="s">
        <v>147</v>
      </c>
      <c r="AL71" s="46" t="s">
        <v>146</v>
      </c>
      <c r="AM71" s="47" t="s">
        <v>9</v>
      </c>
      <c r="AN71" s="47">
        <v>3</v>
      </c>
    </row>
    <row r="72" spans="1:40" customFormat="1" ht="15" customHeight="1" x14ac:dyDescent="0.3">
      <c r="W72" s="43">
        <v>2012</v>
      </c>
      <c r="X72" s="44">
        <v>6.8321985999439674</v>
      </c>
      <c r="Y72" s="45">
        <v>6.9474999999999998</v>
      </c>
      <c r="Z72" s="46">
        <v>0.27500000000000002</v>
      </c>
      <c r="AA72" s="277">
        <v>12.968999999999999</v>
      </c>
      <c r="AB72" s="277">
        <v>0.96024999999999994</v>
      </c>
      <c r="AC72" s="277">
        <v>0.56925000000000003</v>
      </c>
      <c r="AD72" s="277" t="s">
        <v>142</v>
      </c>
      <c r="AE72" s="277">
        <v>0.69625000000000004</v>
      </c>
      <c r="AF72" s="277">
        <v>0.82625000000000004</v>
      </c>
      <c r="AG72" s="277">
        <v>7.8014999999999999</v>
      </c>
      <c r="AH72" s="277">
        <v>2.0139999999999998</v>
      </c>
      <c r="AI72" s="43"/>
      <c r="AJ72" s="47" t="s">
        <v>9</v>
      </c>
      <c r="AK72" s="277" t="s">
        <v>147</v>
      </c>
      <c r="AL72" s="46" t="s">
        <v>146</v>
      </c>
      <c r="AM72" s="47" t="s">
        <v>9</v>
      </c>
      <c r="AN72" s="47">
        <v>4</v>
      </c>
    </row>
    <row r="73" spans="1:40" customFormat="1" ht="15" customHeight="1" x14ac:dyDescent="0.3">
      <c r="W73" s="43">
        <v>2013</v>
      </c>
      <c r="X73" s="44">
        <v>6.8628104941922983</v>
      </c>
      <c r="Y73" s="45">
        <v>8.9175000000000004</v>
      </c>
      <c r="Z73" s="46">
        <v>0.33250000000000002</v>
      </c>
      <c r="AA73" s="277">
        <v>15.007499999999999</v>
      </c>
      <c r="AB73" s="277">
        <v>2.3890000000000002</v>
      </c>
      <c r="AC73" s="277">
        <v>3.1582500000000007</v>
      </c>
      <c r="AD73" s="277" t="s">
        <v>142</v>
      </c>
      <c r="AE73" s="277">
        <v>3.5012499999999998</v>
      </c>
      <c r="AF73" s="277">
        <v>1.3654999999999999</v>
      </c>
      <c r="AG73" s="277">
        <v>11.069750000000001</v>
      </c>
      <c r="AH73" s="277">
        <v>1.6887500000000002</v>
      </c>
      <c r="AI73" s="43"/>
      <c r="AJ73" s="47" t="s">
        <v>9</v>
      </c>
      <c r="AK73" s="277" t="s">
        <v>147</v>
      </c>
      <c r="AL73" s="46" t="s">
        <v>146</v>
      </c>
      <c r="AM73" s="47" t="s">
        <v>9</v>
      </c>
      <c r="AN73" s="47">
        <v>5</v>
      </c>
    </row>
    <row r="74" spans="1:40" customFormat="1" ht="15" customHeight="1" x14ac:dyDescent="0.3">
      <c r="A74" s="301" t="s">
        <v>363</v>
      </c>
      <c r="W74" s="43">
        <v>2014</v>
      </c>
      <c r="X74" s="44">
        <v>7.0473840996851926</v>
      </c>
      <c r="Y74" s="45">
        <v>8.2375000000000007</v>
      </c>
      <c r="Z74" s="46">
        <v>0.27249999999999996</v>
      </c>
      <c r="AA74" s="277">
        <v>15.848749999999999</v>
      </c>
      <c r="AB74" s="277">
        <v>1.2794999999999999</v>
      </c>
      <c r="AC74" s="277">
        <v>1.3154999999999999</v>
      </c>
      <c r="AD74" s="277">
        <v>0.27050000000000002</v>
      </c>
      <c r="AE74" s="277">
        <v>1.9290000000000003</v>
      </c>
      <c r="AF74" s="277">
        <v>1.05575</v>
      </c>
      <c r="AG74" s="277">
        <v>9.1532499999999999</v>
      </c>
      <c r="AH74" s="277">
        <v>1.6142500000000002</v>
      </c>
      <c r="AI74" s="43"/>
      <c r="AJ74" s="47" t="s">
        <v>9</v>
      </c>
      <c r="AK74" s="277" t="s">
        <v>147</v>
      </c>
      <c r="AL74" s="46" t="s">
        <v>146</v>
      </c>
      <c r="AM74" s="47" t="s">
        <v>9</v>
      </c>
      <c r="AN74" s="47">
        <v>4</v>
      </c>
    </row>
    <row r="75" spans="1:40" customFormat="1" ht="15" customHeight="1" x14ac:dyDescent="0.3">
      <c r="W75" s="43">
        <v>2015</v>
      </c>
      <c r="X75" s="44">
        <v>7.0933189287461769</v>
      </c>
      <c r="Y75" s="45">
        <v>7.27</v>
      </c>
      <c r="Z75" s="46">
        <v>0.26250000000000001</v>
      </c>
      <c r="AA75" s="277">
        <v>11.3215</v>
      </c>
      <c r="AB75" s="277">
        <v>6.4467499999999998</v>
      </c>
      <c r="AC75" s="277">
        <v>1.55</v>
      </c>
      <c r="AD75" s="277" t="s">
        <v>142</v>
      </c>
      <c r="AE75" s="277">
        <v>4.1202499999999995</v>
      </c>
      <c r="AF75" s="277">
        <v>0.95474999999999999</v>
      </c>
      <c r="AG75" s="277">
        <v>9.1910000000000007</v>
      </c>
      <c r="AH75" s="277">
        <v>1.2807500000000001</v>
      </c>
      <c r="AI75" s="43"/>
      <c r="AJ75" s="47" t="s">
        <v>9</v>
      </c>
      <c r="AK75" s="277" t="s">
        <v>147</v>
      </c>
      <c r="AL75" s="46" t="s">
        <v>146</v>
      </c>
      <c r="AM75" s="47" t="s">
        <v>9</v>
      </c>
      <c r="AN75" s="47">
        <v>3</v>
      </c>
    </row>
    <row r="76" spans="1:40" customFormat="1" ht="15" customHeight="1" x14ac:dyDescent="0.3">
      <c r="W76" s="43">
        <v>2016</v>
      </c>
      <c r="X76" s="44">
        <v>7.0984338932548843</v>
      </c>
      <c r="Y76" s="45">
        <v>7.6</v>
      </c>
      <c r="Z76" s="46">
        <v>0.29500000000000004</v>
      </c>
      <c r="AA76" s="277">
        <v>11.69725</v>
      </c>
      <c r="AB76" s="277">
        <v>2.8569999999999998</v>
      </c>
      <c r="AC76" s="277">
        <v>0.81974999999999998</v>
      </c>
      <c r="AD76" s="277" t="s">
        <v>142</v>
      </c>
      <c r="AE76" s="277">
        <v>2.2902500000000003</v>
      </c>
      <c r="AF76" s="277">
        <v>0.64775000000000005</v>
      </c>
      <c r="AG76" s="277">
        <v>10.06875</v>
      </c>
      <c r="AH76" s="277">
        <v>1.1135000000000002</v>
      </c>
      <c r="AI76" s="43"/>
      <c r="AJ76" s="47" t="s">
        <v>9</v>
      </c>
      <c r="AK76" s="277" t="s">
        <v>147</v>
      </c>
      <c r="AL76" s="46" t="s">
        <v>146</v>
      </c>
      <c r="AM76" s="47"/>
      <c r="AN76" s="47" t="s">
        <v>142</v>
      </c>
    </row>
    <row r="77" spans="1:40" customFormat="1" ht="15" customHeight="1" thickBot="1" x14ac:dyDescent="0.35">
      <c r="W77" s="54">
        <v>2017</v>
      </c>
      <c r="X77" s="55">
        <v>6.9867812018874629</v>
      </c>
      <c r="Y77" s="56">
        <v>6.87</v>
      </c>
      <c r="Z77" s="57">
        <v>0.33500000000000002</v>
      </c>
      <c r="AA77" s="278">
        <v>9.0227500000000003</v>
      </c>
      <c r="AB77" s="278">
        <v>2.0920000000000001</v>
      </c>
      <c r="AC77" s="278">
        <v>1.0165</v>
      </c>
      <c r="AD77" s="278">
        <v>2.5500000000000002E-2</v>
      </c>
      <c r="AE77" s="278">
        <v>2.0217499999999999</v>
      </c>
      <c r="AF77" s="278">
        <v>0.81549999999999989</v>
      </c>
      <c r="AG77" s="278">
        <v>8.6015000000000015</v>
      </c>
      <c r="AH77" s="278">
        <v>1.41275</v>
      </c>
      <c r="AI77" s="54"/>
      <c r="AJ77" s="58" t="s">
        <v>9</v>
      </c>
      <c r="AK77" s="278" t="s">
        <v>147</v>
      </c>
      <c r="AL77" s="57" t="s">
        <v>146</v>
      </c>
      <c r="AM77" s="58" t="s">
        <v>9</v>
      </c>
      <c r="AN77" s="58" t="s">
        <v>142</v>
      </c>
    </row>
    <row r="78" spans="1:40" customFormat="1" ht="15" customHeight="1" x14ac:dyDescent="0.3">
      <c r="W78" s="981"/>
      <c r="X78" s="981"/>
      <c r="Y78" s="981"/>
      <c r="Z78" s="981"/>
      <c r="AA78" s="981"/>
      <c r="AB78" s="981"/>
      <c r="AC78" s="35"/>
      <c r="AD78" s="35"/>
      <c r="AE78" s="35"/>
      <c r="AF78" s="35"/>
      <c r="AG78" s="35"/>
      <c r="AH78" s="35"/>
      <c r="AI78" s="37"/>
      <c r="AJ78" s="39"/>
      <c r="AK78" s="38"/>
      <c r="AL78" s="38"/>
      <c r="AM78" s="39"/>
      <c r="AN78" s="39"/>
    </row>
    <row r="79" spans="1:40" customFormat="1" ht="15" customHeight="1" thickBot="1" x14ac:dyDescent="0.35">
      <c r="W79" s="40" t="s">
        <v>406</v>
      </c>
      <c r="X79" s="34"/>
      <c r="Y79" s="35"/>
      <c r="Z79" s="36"/>
      <c r="AA79" s="35"/>
      <c r="AB79" s="35"/>
      <c r="AC79" s="35"/>
      <c r="AD79" s="35"/>
      <c r="AE79" s="35"/>
      <c r="AF79" s="35"/>
      <c r="AG79" s="35"/>
      <c r="AH79" s="35"/>
      <c r="AI79" s="37"/>
      <c r="AJ79" s="39"/>
      <c r="AK79" s="38"/>
      <c r="AL79" s="38"/>
      <c r="AM79" s="39"/>
      <c r="AN79" s="39"/>
    </row>
    <row r="80" spans="1:40" customFormat="1" ht="15" customHeight="1" x14ac:dyDescent="0.3">
      <c r="W80" s="41"/>
      <c r="X80" s="982" t="s">
        <v>16</v>
      </c>
      <c r="Y80" s="982"/>
      <c r="Z80" s="982"/>
      <c r="AA80" s="982"/>
      <c r="AB80" s="982"/>
      <c r="AC80" s="982"/>
      <c r="AD80" s="982"/>
      <c r="AE80" s="982"/>
      <c r="AF80" s="982"/>
      <c r="AG80" s="982"/>
      <c r="AH80" s="982"/>
      <c r="AI80" s="42"/>
      <c r="AJ80" s="982" t="s">
        <v>70</v>
      </c>
      <c r="AK80" s="982"/>
      <c r="AL80" s="982"/>
      <c r="AM80" s="982"/>
      <c r="AN80" s="982"/>
    </row>
    <row r="81" spans="1:40" customFormat="1" ht="15" customHeight="1" x14ac:dyDescent="0.45">
      <c r="W81" s="43"/>
      <c r="X81" s="44" t="s">
        <v>94</v>
      </c>
      <c r="Y81" s="45" t="s">
        <v>95</v>
      </c>
      <c r="Z81" s="46" t="s">
        <v>96</v>
      </c>
      <c r="AA81" s="45" t="s">
        <v>120</v>
      </c>
      <c r="AB81" s="45" t="s">
        <v>121</v>
      </c>
      <c r="AC81" s="45" t="s">
        <v>122</v>
      </c>
      <c r="AD81" s="45" t="s">
        <v>123</v>
      </c>
      <c r="AE81" s="45" t="s">
        <v>124</v>
      </c>
      <c r="AF81" s="45" t="s">
        <v>125</v>
      </c>
      <c r="AG81" s="45" t="s">
        <v>126</v>
      </c>
      <c r="AH81" s="45" t="s">
        <v>127</v>
      </c>
      <c r="AI81" s="43"/>
      <c r="AJ81" s="47" t="s">
        <v>25</v>
      </c>
      <c r="AK81" s="46" t="s">
        <v>128</v>
      </c>
      <c r="AL81" s="46" t="s">
        <v>129</v>
      </c>
      <c r="AM81" s="47" t="s">
        <v>90</v>
      </c>
      <c r="AN81" s="47" t="s">
        <v>26</v>
      </c>
    </row>
    <row r="82" spans="1:40" customFormat="1" ht="15" customHeight="1" x14ac:dyDescent="0.3">
      <c r="W82" s="48"/>
      <c r="X82" s="49"/>
      <c r="Y82" s="50" t="s">
        <v>114</v>
      </c>
      <c r="Z82" s="51" t="s">
        <v>115</v>
      </c>
      <c r="AA82" s="50" t="s">
        <v>116</v>
      </c>
      <c r="AB82" s="50" t="s">
        <v>116</v>
      </c>
      <c r="AC82" s="50" t="s">
        <v>116</v>
      </c>
      <c r="AD82" s="50" t="s">
        <v>116</v>
      </c>
      <c r="AE82" s="50" t="s">
        <v>116</v>
      </c>
      <c r="AF82" s="50" t="s">
        <v>116</v>
      </c>
      <c r="AG82" s="50" t="s">
        <v>116</v>
      </c>
      <c r="AH82" s="50" t="s">
        <v>116</v>
      </c>
      <c r="AI82" s="48"/>
      <c r="AJ82" s="52" t="s">
        <v>117</v>
      </c>
      <c r="AK82" s="51" t="s">
        <v>116</v>
      </c>
      <c r="AL82" s="51" t="s">
        <v>116</v>
      </c>
      <c r="AM82" s="52" t="s">
        <v>116</v>
      </c>
      <c r="AN82" s="52" t="s">
        <v>116</v>
      </c>
    </row>
    <row r="83" spans="1:40" customFormat="1" ht="15" customHeight="1" x14ac:dyDescent="0.3">
      <c r="W83" s="43">
        <v>2001</v>
      </c>
      <c r="X83" s="44">
        <v>7.6181721278721826</v>
      </c>
      <c r="Y83" s="45" t="s">
        <v>9</v>
      </c>
      <c r="Z83" s="46" t="s">
        <v>9</v>
      </c>
      <c r="AA83" s="277">
        <v>17.7</v>
      </c>
      <c r="AB83" s="45">
        <v>0.625</v>
      </c>
      <c r="AC83" s="47">
        <v>43.125</v>
      </c>
      <c r="AD83" s="45">
        <v>0.2</v>
      </c>
      <c r="AE83" s="45" t="s">
        <v>9</v>
      </c>
      <c r="AF83" s="45" t="s">
        <v>9</v>
      </c>
      <c r="AG83" s="45" t="s">
        <v>9</v>
      </c>
      <c r="AH83" s="45" t="s">
        <v>9</v>
      </c>
      <c r="AI83" s="53"/>
      <c r="AJ83" s="47" t="s">
        <v>9</v>
      </c>
      <c r="AK83" s="46" t="s">
        <v>9</v>
      </c>
      <c r="AL83" s="46" t="s">
        <v>9</v>
      </c>
      <c r="AM83" s="47" t="s">
        <v>9</v>
      </c>
      <c r="AN83" s="47" t="s">
        <v>9</v>
      </c>
    </row>
    <row r="84" spans="1:40" customFormat="1" ht="15" customHeight="1" x14ac:dyDescent="0.3">
      <c r="W84" s="43">
        <v>2002</v>
      </c>
      <c r="X84" s="44">
        <v>7.9251113770673998</v>
      </c>
      <c r="Y84" s="45">
        <v>6.6974999999999998</v>
      </c>
      <c r="Z84" s="46">
        <v>0.96308035714285722</v>
      </c>
      <c r="AA84" s="277">
        <v>19.887499999999999</v>
      </c>
      <c r="AB84" s="45">
        <v>0.82750000000000001</v>
      </c>
      <c r="AC84" s="47">
        <v>23.802499999999998</v>
      </c>
      <c r="AD84" s="45">
        <v>0.23</v>
      </c>
      <c r="AE84" s="45">
        <v>7.2649999999999997</v>
      </c>
      <c r="AF84" s="45">
        <v>1.57</v>
      </c>
      <c r="AG84" s="47">
        <v>17</v>
      </c>
      <c r="AH84" s="45">
        <v>2.4950000000000001</v>
      </c>
      <c r="AI84" s="53"/>
      <c r="AJ84" s="47" t="s">
        <v>9</v>
      </c>
      <c r="AK84" s="46" t="s">
        <v>9</v>
      </c>
      <c r="AL84" s="46" t="s">
        <v>9</v>
      </c>
      <c r="AM84" s="47" t="s">
        <v>9</v>
      </c>
      <c r="AN84" s="47" t="s">
        <v>9</v>
      </c>
    </row>
    <row r="85" spans="1:40" customFormat="1" ht="15" customHeight="1" x14ac:dyDescent="0.3">
      <c r="W85" s="77">
        <v>2003</v>
      </c>
      <c r="X85" s="78">
        <v>7.8214596472722961</v>
      </c>
      <c r="Y85" s="79">
        <v>7.5350000000000001</v>
      </c>
      <c r="Z85" s="80">
        <v>1.6025</v>
      </c>
      <c r="AA85" s="279">
        <v>17.5</v>
      </c>
      <c r="AB85" s="79">
        <v>0.28999999999999998</v>
      </c>
      <c r="AC85" s="82">
        <v>19.587499999999999</v>
      </c>
      <c r="AD85" s="79">
        <v>0.17</v>
      </c>
      <c r="AE85" s="79">
        <v>7.34</v>
      </c>
      <c r="AF85" s="79">
        <v>1.9550000000000001</v>
      </c>
      <c r="AG85" s="82">
        <v>16.8</v>
      </c>
      <c r="AH85" s="79">
        <v>2.3624999999999998</v>
      </c>
      <c r="AI85" s="81"/>
      <c r="AJ85" s="82" t="s">
        <v>9</v>
      </c>
      <c r="AK85" s="80" t="s">
        <v>9</v>
      </c>
      <c r="AL85" s="80">
        <v>2.8750000000000001E-2</v>
      </c>
      <c r="AM85" s="82" t="s">
        <v>9</v>
      </c>
      <c r="AN85" s="82">
        <v>1.675</v>
      </c>
    </row>
    <row r="86" spans="1:40" customFormat="1" ht="15" customHeight="1" x14ac:dyDescent="0.3">
      <c r="W86" s="83">
        <v>2004</v>
      </c>
      <c r="X86" s="84">
        <v>7.1198404269856868</v>
      </c>
      <c r="Y86" s="85">
        <v>8.4924999999999997</v>
      </c>
      <c r="Z86" s="86">
        <v>0.64500000000000002</v>
      </c>
      <c r="AA86" s="85">
        <v>5.4675000000000002</v>
      </c>
      <c r="AB86" s="85">
        <v>1.8975</v>
      </c>
      <c r="AC86" s="85">
        <v>6.0324999999999998</v>
      </c>
      <c r="AD86" s="85" t="s">
        <v>119</v>
      </c>
      <c r="AE86" s="85">
        <v>8.9499999999999993</v>
      </c>
      <c r="AF86" s="85">
        <v>1.8825000000000001</v>
      </c>
      <c r="AG86" s="85">
        <v>5.41</v>
      </c>
      <c r="AH86" s="85">
        <v>2.8374999999999999</v>
      </c>
      <c r="AI86" s="87"/>
      <c r="AJ86" s="88" t="s">
        <v>9</v>
      </c>
      <c r="AK86" s="86"/>
      <c r="AL86" s="86" t="s">
        <v>119</v>
      </c>
      <c r="AM86" s="88" t="s">
        <v>9</v>
      </c>
      <c r="AN86" s="88">
        <v>1.075</v>
      </c>
    </row>
    <row r="87" spans="1:40" customFormat="1" ht="15" customHeight="1" x14ac:dyDescent="0.3">
      <c r="W87" s="43">
        <v>2005</v>
      </c>
      <c r="X87" s="44">
        <v>6.9717232378476099</v>
      </c>
      <c r="Y87" s="45">
        <v>9.5250000000000004</v>
      </c>
      <c r="Z87" s="46">
        <v>0.13250000000000001</v>
      </c>
      <c r="AA87" s="45">
        <v>5.8250000000000002</v>
      </c>
      <c r="AB87" s="45">
        <v>1.7</v>
      </c>
      <c r="AC87" s="45">
        <v>6.7249999999999996</v>
      </c>
      <c r="AD87" s="45" t="s">
        <v>119</v>
      </c>
      <c r="AE87" s="45">
        <v>8.9</v>
      </c>
      <c r="AF87" s="45">
        <v>1.6</v>
      </c>
      <c r="AG87" s="45">
        <v>4.625</v>
      </c>
      <c r="AH87" s="45">
        <v>2.65</v>
      </c>
      <c r="AI87" s="53"/>
      <c r="AJ87" s="47">
        <v>1.2749999999999999</v>
      </c>
      <c r="AK87" s="46" t="s">
        <v>119</v>
      </c>
      <c r="AL87" s="46" t="s">
        <v>119</v>
      </c>
      <c r="AM87" s="47" t="s">
        <v>9</v>
      </c>
      <c r="AN87" s="47">
        <v>0.92500000000000004</v>
      </c>
    </row>
    <row r="88" spans="1:40" customFormat="1" ht="15" customHeight="1" x14ac:dyDescent="0.3">
      <c r="W88" s="43">
        <v>2006</v>
      </c>
      <c r="X88" s="44">
        <v>7.1809071949848846</v>
      </c>
      <c r="Y88" s="45">
        <v>7.35</v>
      </c>
      <c r="Z88" s="46">
        <v>0.22500000000000001</v>
      </c>
      <c r="AA88" s="45">
        <v>2.6</v>
      </c>
      <c r="AB88" s="45">
        <v>1.1499999999999999</v>
      </c>
      <c r="AC88" s="45">
        <v>4.5</v>
      </c>
      <c r="AD88" s="45">
        <v>1.1000000000000001</v>
      </c>
      <c r="AE88" s="45">
        <v>5.4</v>
      </c>
      <c r="AF88" s="45">
        <v>1.125</v>
      </c>
      <c r="AG88" s="45">
        <v>4.375</v>
      </c>
      <c r="AH88" s="45">
        <v>1.575</v>
      </c>
      <c r="AI88" s="53"/>
      <c r="AJ88" s="47">
        <v>1.25</v>
      </c>
      <c r="AK88" s="46" t="s">
        <v>142</v>
      </c>
      <c r="AL88" s="46" t="s">
        <v>142</v>
      </c>
      <c r="AM88" s="47"/>
      <c r="AN88" s="47">
        <v>0.97499999999999998</v>
      </c>
    </row>
    <row r="89" spans="1:40" customFormat="1" ht="15" customHeight="1" x14ac:dyDescent="0.3">
      <c r="W89" s="43">
        <v>2007</v>
      </c>
      <c r="X89" s="44">
        <v>7.2791373041507379</v>
      </c>
      <c r="Y89" s="45">
        <v>7.7949999999999999</v>
      </c>
      <c r="Z89" s="46">
        <v>0.24025000000000002</v>
      </c>
      <c r="AA89" s="45">
        <v>3.61</v>
      </c>
      <c r="AB89" s="45">
        <v>1.7675000000000001</v>
      </c>
      <c r="AC89" s="45">
        <v>5.09</v>
      </c>
      <c r="AD89" s="45">
        <v>9.7500000000000003E-2</v>
      </c>
      <c r="AE89" s="45">
        <v>6.0050000000000008</v>
      </c>
      <c r="AF89" s="45">
        <v>1.2225000000000001</v>
      </c>
      <c r="AG89" s="45">
        <v>3.6524999999999999</v>
      </c>
      <c r="AH89" s="45">
        <v>1.375</v>
      </c>
      <c r="AI89" s="53"/>
      <c r="AJ89" s="47">
        <v>1.25</v>
      </c>
      <c r="AK89" s="46" t="s">
        <v>142</v>
      </c>
      <c r="AL89" s="46" t="s">
        <v>142</v>
      </c>
      <c r="AM89" s="47" t="s">
        <v>9</v>
      </c>
      <c r="AN89" s="47">
        <v>1.125</v>
      </c>
    </row>
    <row r="90" spans="1:40" customFormat="1" ht="15" customHeight="1" x14ac:dyDescent="0.3">
      <c r="W90" s="43">
        <v>2008</v>
      </c>
      <c r="X90" s="44">
        <v>7.1822073017659891</v>
      </c>
      <c r="Y90" s="45">
        <v>7.5824999999999996</v>
      </c>
      <c r="Z90" s="46">
        <v>0.16500000000000001</v>
      </c>
      <c r="AA90" s="45">
        <v>2.9525000000000001</v>
      </c>
      <c r="AB90" s="45">
        <v>2.355</v>
      </c>
      <c r="AC90" s="45">
        <v>4.8975</v>
      </c>
      <c r="AD90" s="45">
        <v>4.7500000000000001E-2</v>
      </c>
      <c r="AE90" s="45">
        <v>6.830000000000001</v>
      </c>
      <c r="AF90" s="45">
        <v>1.3133333333333332</v>
      </c>
      <c r="AG90" s="45">
        <v>4.4033333333333333</v>
      </c>
      <c r="AH90" s="45">
        <v>1.7566666666666666</v>
      </c>
      <c r="AI90" s="53"/>
      <c r="AJ90" s="47">
        <v>1.3</v>
      </c>
      <c r="AK90" s="46" t="s">
        <v>142</v>
      </c>
      <c r="AL90" s="46" t="s">
        <v>142</v>
      </c>
      <c r="AM90" s="47" t="s">
        <v>9</v>
      </c>
      <c r="AN90" s="47">
        <v>1.125</v>
      </c>
    </row>
    <row r="91" spans="1:40" customFormat="1" ht="15" customHeight="1" x14ac:dyDescent="0.3">
      <c r="W91" s="43">
        <v>2009</v>
      </c>
      <c r="X91" s="44">
        <v>7.1642321134427736</v>
      </c>
      <c r="Y91" s="45">
        <v>7.7399999999999993</v>
      </c>
      <c r="Z91" s="46">
        <v>0.36649999999999999</v>
      </c>
      <c r="AA91" s="45">
        <v>2.9725000000000001</v>
      </c>
      <c r="AB91" s="45">
        <v>4.1999999999999993</v>
      </c>
      <c r="AC91" s="45">
        <v>6.3025000000000002</v>
      </c>
      <c r="AD91" s="45">
        <v>5.7500000000000009E-2</v>
      </c>
      <c r="AE91" s="45">
        <v>7.86</v>
      </c>
      <c r="AF91" s="45">
        <v>1.5699999999999998</v>
      </c>
      <c r="AG91" s="45">
        <v>2.7675000000000001</v>
      </c>
      <c r="AH91" s="45">
        <v>1.96</v>
      </c>
      <c r="AI91" s="43"/>
      <c r="AJ91" s="47">
        <v>1.05</v>
      </c>
      <c r="AK91" s="46" t="s">
        <v>142</v>
      </c>
      <c r="AL91" s="46" t="s">
        <v>142</v>
      </c>
      <c r="AM91" s="47" t="s">
        <v>9</v>
      </c>
      <c r="AN91" s="47">
        <v>1.2749999999999999</v>
      </c>
    </row>
    <row r="92" spans="1:40" customFormat="1" ht="15" customHeight="1" x14ac:dyDescent="0.3">
      <c r="A92" s="301" t="s">
        <v>364</v>
      </c>
      <c r="W92" s="43">
        <v>2010</v>
      </c>
      <c r="X92" s="44">
        <v>7.2212499547134277</v>
      </c>
      <c r="Y92" s="45">
        <v>6.8599999999999994</v>
      </c>
      <c r="Z92" s="46">
        <v>0.39299999999999996</v>
      </c>
      <c r="AA92" s="45">
        <v>2.4900000000000002</v>
      </c>
      <c r="AB92" s="45">
        <v>2.4950000000000001</v>
      </c>
      <c r="AC92" s="45">
        <v>5.1499999999999995</v>
      </c>
      <c r="AD92" s="45">
        <v>0.08</v>
      </c>
      <c r="AE92" s="45">
        <v>6.9775000000000009</v>
      </c>
      <c r="AF92" s="45">
        <v>1.2275</v>
      </c>
      <c r="AG92" s="45">
        <v>4.2975000000000003</v>
      </c>
      <c r="AH92" s="45">
        <v>1.7200000000000002</v>
      </c>
      <c r="AI92" s="43"/>
      <c r="AJ92" s="47">
        <v>1.1000000000000001</v>
      </c>
      <c r="AK92" s="46" t="s">
        <v>142</v>
      </c>
      <c r="AL92" s="46" t="s">
        <v>142</v>
      </c>
      <c r="AM92" s="47" t="s">
        <v>9</v>
      </c>
      <c r="AN92" s="47">
        <v>1.375</v>
      </c>
    </row>
    <row r="93" spans="1:40" customFormat="1" ht="15" customHeight="1" x14ac:dyDescent="0.3">
      <c r="W93" s="43">
        <v>2011</v>
      </c>
      <c r="X93" s="44">
        <v>7.1605853505008668</v>
      </c>
      <c r="Y93" s="45">
        <v>7.42</v>
      </c>
      <c r="Z93" s="46">
        <v>0.46724999999999994</v>
      </c>
      <c r="AA93" s="45">
        <v>1.95</v>
      </c>
      <c r="AB93" s="45">
        <v>1.0024999999999999</v>
      </c>
      <c r="AC93" s="45">
        <v>4.3274999999999997</v>
      </c>
      <c r="AD93" s="45">
        <v>0.09</v>
      </c>
      <c r="AE93" s="45">
        <v>7.7024999999999997</v>
      </c>
      <c r="AF93" s="45">
        <v>1.1499999999999999</v>
      </c>
      <c r="AG93" s="45">
        <v>4.68</v>
      </c>
      <c r="AH93" s="45">
        <v>1.6924999999999999</v>
      </c>
      <c r="AI93" s="43"/>
      <c r="AJ93" s="47">
        <v>1.05</v>
      </c>
      <c r="AK93" s="46" t="s">
        <v>142</v>
      </c>
      <c r="AL93" s="46" t="s">
        <v>142</v>
      </c>
      <c r="AM93" s="47" t="s">
        <v>9</v>
      </c>
      <c r="AN93" s="47">
        <v>1.2749999999999999</v>
      </c>
    </row>
    <row r="94" spans="1:40" customFormat="1" ht="15" customHeight="1" x14ac:dyDescent="0.3">
      <c r="W94" s="43">
        <v>2012</v>
      </c>
      <c r="X94" s="44">
        <v>7.2553347564616342</v>
      </c>
      <c r="Y94" s="45">
        <v>7.6174999999999997</v>
      </c>
      <c r="Z94" s="46">
        <v>0.49924999999999997</v>
      </c>
      <c r="AA94" s="45">
        <v>2.9825000000000004</v>
      </c>
      <c r="AB94" s="45">
        <v>1.9975000000000001</v>
      </c>
      <c r="AC94" s="45">
        <v>5.375</v>
      </c>
      <c r="AD94" s="45">
        <v>9.0000000000000011E-2</v>
      </c>
      <c r="AE94" s="45">
        <v>7.5025000000000004</v>
      </c>
      <c r="AF94" s="45">
        <v>1.69</v>
      </c>
      <c r="AG94" s="45">
        <v>4.8125</v>
      </c>
      <c r="AH94" s="45">
        <v>1.88</v>
      </c>
      <c r="AI94" s="43"/>
      <c r="AJ94" s="47">
        <v>1.125</v>
      </c>
      <c r="AK94" s="46" t="s">
        <v>142</v>
      </c>
      <c r="AL94" s="46" t="s">
        <v>142</v>
      </c>
      <c r="AM94" s="47" t="s">
        <v>9</v>
      </c>
      <c r="AN94" s="47">
        <v>1.1499999999999999</v>
      </c>
    </row>
    <row r="95" spans="1:40" customFormat="1" ht="15" customHeight="1" x14ac:dyDescent="0.3">
      <c r="W95" s="43">
        <v>2013</v>
      </c>
      <c r="X95" s="44">
        <v>7.2041842213935467</v>
      </c>
      <c r="Y95" s="45">
        <v>7.8674999999999997</v>
      </c>
      <c r="Z95" s="46">
        <v>0.49950000000000006</v>
      </c>
      <c r="AA95" s="45">
        <v>3.8125</v>
      </c>
      <c r="AB95" s="45">
        <v>4.1100000000000003</v>
      </c>
      <c r="AC95" s="45">
        <v>4.66</v>
      </c>
      <c r="AD95" s="45">
        <v>6.7499999999999991E-2</v>
      </c>
      <c r="AE95" s="45">
        <v>6.9450000000000003</v>
      </c>
      <c r="AF95" s="45">
        <v>1.7725</v>
      </c>
      <c r="AG95" s="45">
        <v>4.9124999999999996</v>
      </c>
      <c r="AH95" s="45">
        <v>1.9075</v>
      </c>
      <c r="AI95" s="43"/>
      <c r="AJ95" s="47">
        <v>1.1499999999999999</v>
      </c>
      <c r="AK95" s="46" t="s">
        <v>142</v>
      </c>
      <c r="AL95" s="46" t="s">
        <v>142</v>
      </c>
      <c r="AM95" s="47" t="s">
        <v>9</v>
      </c>
      <c r="AN95" s="47">
        <v>1.125</v>
      </c>
    </row>
    <row r="96" spans="1:40" customFormat="1" ht="15" customHeight="1" x14ac:dyDescent="0.3">
      <c r="W96" s="43">
        <v>2014</v>
      </c>
      <c r="X96" s="44">
        <v>7.1929785080190465</v>
      </c>
      <c r="Y96" s="45">
        <v>8.2675000000000001</v>
      </c>
      <c r="Z96" s="46">
        <v>0.50224999999999997</v>
      </c>
      <c r="AA96" s="45">
        <v>4.6375000000000002</v>
      </c>
      <c r="AB96" s="45">
        <v>4.7949999999999999</v>
      </c>
      <c r="AC96" s="45">
        <v>3.7475000000000001</v>
      </c>
      <c r="AD96" s="45">
        <v>0.02</v>
      </c>
      <c r="AE96" s="45">
        <v>6.4225000000000003</v>
      </c>
      <c r="AF96" s="45">
        <v>1.6924999999999999</v>
      </c>
      <c r="AG96" s="45">
        <v>5.22</v>
      </c>
      <c r="AH96" s="45">
        <v>2.5325000000000002</v>
      </c>
      <c r="AI96" s="43"/>
      <c r="AJ96" s="47" t="s">
        <v>9</v>
      </c>
      <c r="AK96" s="47" t="s">
        <v>9</v>
      </c>
      <c r="AL96" s="47" t="s">
        <v>9</v>
      </c>
      <c r="AM96" s="47" t="s">
        <v>9</v>
      </c>
      <c r="AN96" s="47" t="s">
        <v>9</v>
      </c>
    </row>
    <row r="97" spans="1:40" customFormat="1" ht="15" customHeight="1" x14ac:dyDescent="0.3">
      <c r="W97" s="43">
        <v>2015</v>
      </c>
      <c r="X97" s="44">
        <v>6.3752665256898338</v>
      </c>
      <c r="Y97" s="45">
        <v>6.7299999999999995</v>
      </c>
      <c r="Z97" s="46">
        <v>0.496</v>
      </c>
      <c r="AA97" s="45">
        <v>2.4725000000000001</v>
      </c>
      <c r="AB97" s="45">
        <v>1.31</v>
      </c>
      <c r="AC97" s="45">
        <v>2.4950000000000001</v>
      </c>
      <c r="AD97" s="45">
        <v>0.44</v>
      </c>
      <c r="AE97" s="45">
        <v>7.4775000000000009</v>
      </c>
      <c r="AF97" s="45">
        <v>1.84</v>
      </c>
      <c r="AG97" s="45">
        <v>2.8375000000000004</v>
      </c>
      <c r="AH97" s="45">
        <v>1.1425000000000001</v>
      </c>
      <c r="AI97" s="43"/>
      <c r="AJ97" s="47" t="s">
        <v>9</v>
      </c>
      <c r="AK97" s="47" t="s">
        <v>9</v>
      </c>
      <c r="AL97" s="47" t="s">
        <v>9</v>
      </c>
      <c r="AM97" s="47" t="s">
        <v>9</v>
      </c>
      <c r="AN97" s="47" t="s">
        <v>9</v>
      </c>
    </row>
    <row r="98" spans="1:40" customFormat="1" ht="15" customHeight="1" x14ac:dyDescent="0.3">
      <c r="W98" s="43">
        <v>2016</v>
      </c>
      <c r="X98" s="44">
        <v>6.9938341911577915</v>
      </c>
      <c r="Y98" s="45">
        <v>7.4499999999999993</v>
      </c>
      <c r="Z98" s="46">
        <v>0.496</v>
      </c>
      <c r="AA98" s="45">
        <v>1.8488749999999998</v>
      </c>
      <c r="AB98" s="45">
        <v>2.007625</v>
      </c>
      <c r="AC98" s="45">
        <v>3.6914499999999997</v>
      </c>
      <c r="AD98" s="45">
        <v>2.7500000000000004E-2</v>
      </c>
      <c r="AE98" s="45">
        <v>6.7</v>
      </c>
      <c r="AF98" s="45">
        <v>1.5250000000000001</v>
      </c>
      <c r="AG98" s="45">
        <v>4.3450000000000006</v>
      </c>
      <c r="AH98" s="45">
        <v>1.6375</v>
      </c>
      <c r="AI98" s="43"/>
      <c r="AJ98" s="47" t="s">
        <v>9</v>
      </c>
      <c r="AK98" s="47" t="s">
        <v>9</v>
      </c>
      <c r="AL98" s="47" t="s">
        <v>9</v>
      </c>
      <c r="AM98" s="47" t="s">
        <v>9</v>
      </c>
      <c r="AN98" s="47" t="s">
        <v>9</v>
      </c>
    </row>
    <row r="99" spans="1:40" customFormat="1" ht="15" customHeight="1" thickBot="1" x14ac:dyDescent="0.35">
      <c r="W99" s="54">
        <v>2017</v>
      </c>
      <c r="X99" s="55">
        <v>7.2927065451881221</v>
      </c>
      <c r="Y99" s="56">
        <v>15.164999999999999</v>
      </c>
      <c r="Z99" s="57">
        <v>0.49199999999999999</v>
      </c>
      <c r="AA99" s="56">
        <v>8.1538920750477502</v>
      </c>
      <c r="AB99" s="56">
        <v>3.3272021178402342</v>
      </c>
      <c r="AC99" s="56">
        <v>14.38090475735285</v>
      </c>
      <c r="AD99" s="56">
        <v>0.15232817712389579</v>
      </c>
      <c r="AE99" s="56">
        <v>11.323677431946154</v>
      </c>
      <c r="AF99" s="56">
        <v>1.7565732975273798</v>
      </c>
      <c r="AG99" s="56">
        <v>14.02858828641879</v>
      </c>
      <c r="AH99" s="56">
        <v>2.8706412016741192</v>
      </c>
      <c r="AI99" s="54"/>
      <c r="AJ99" s="58" t="s">
        <v>9</v>
      </c>
      <c r="AK99" s="58" t="s">
        <v>9</v>
      </c>
      <c r="AL99" s="58" t="s">
        <v>9</v>
      </c>
      <c r="AM99" s="58" t="s">
        <v>9</v>
      </c>
      <c r="AN99" s="58" t="s">
        <v>9</v>
      </c>
    </row>
    <row r="100" spans="1:40" customFormat="1" ht="15" customHeight="1" x14ac:dyDescent="0.3">
      <c r="W100" s="981"/>
      <c r="X100" s="981"/>
      <c r="Y100" s="981"/>
      <c r="Z100" s="981"/>
      <c r="AA100" s="981"/>
      <c r="AB100" s="981"/>
      <c r="AC100" s="35"/>
      <c r="AD100" s="35"/>
      <c r="AE100" s="35"/>
      <c r="AF100" s="35"/>
      <c r="AG100" s="35"/>
      <c r="AH100" s="35"/>
      <c r="AI100" s="37"/>
      <c r="AJ100" s="39"/>
      <c r="AK100" s="38"/>
      <c r="AL100" s="38"/>
      <c r="AM100" s="39"/>
      <c r="AN100" s="39"/>
    </row>
    <row r="101" spans="1:40" customFormat="1" ht="15" customHeight="1" thickBot="1" x14ac:dyDescent="0.35">
      <c r="W101" s="40" t="s">
        <v>420</v>
      </c>
      <c r="X101" s="34"/>
      <c r="Y101" s="35"/>
      <c r="Z101" s="36"/>
      <c r="AA101" s="35"/>
      <c r="AB101" s="35"/>
      <c r="AC101" s="35"/>
      <c r="AD101" s="35"/>
      <c r="AE101" s="35"/>
      <c r="AF101" s="35"/>
      <c r="AG101" s="35"/>
      <c r="AH101" s="35"/>
      <c r="AI101" s="37"/>
      <c r="AJ101" s="39"/>
      <c r="AK101" s="38"/>
      <c r="AL101" s="38"/>
      <c r="AM101" s="39"/>
      <c r="AN101" s="39"/>
    </row>
    <row r="102" spans="1:40" customFormat="1" ht="15" customHeight="1" x14ac:dyDescent="0.3">
      <c r="W102" s="41"/>
      <c r="X102" s="982" t="s">
        <v>16</v>
      </c>
      <c r="Y102" s="982"/>
      <c r="Z102" s="982"/>
      <c r="AA102" s="982"/>
      <c r="AB102" s="982"/>
      <c r="AC102" s="982"/>
      <c r="AD102" s="982"/>
      <c r="AE102" s="982"/>
      <c r="AF102" s="982"/>
      <c r="AG102" s="982"/>
      <c r="AH102" s="982"/>
      <c r="AI102" s="42"/>
      <c r="AJ102" s="982" t="s">
        <v>70</v>
      </c>
      <c r="AK102" s="982"/>
      <c r="AL102" s="982"/>
      <c r="AM102" s="982"/>
      <c r="AN102" s="982"/>
    </row>
    <row r="103" spans="1:40" customFormat="1" ht="15" customHeight="1" x14ac:dyDescent="0.45">
      <c r="W103" s="43"/>
      <c r="X103" s="44" t="s">
        <v>94</v>
      </c>
      <c r="Y103" s="45" t="s">
        <v>95</v>
      </c>
      <c r="Z103" s="46" t="s">
        <v>96</v>
      </c>
      <c r="AA103" s="45" t="s">
        <v>120</v>
      </c>
      <c r="AB103" s="45" t="s">
        <v>121</v>
      </c>
      <c r="AC103" s="45" t="s">
        <v>122</v>
      </c>
      <c r="AD103" s="45" t="s">
        <v>123</v>
      </c>
      <c r="AE103" s="45" t="s">
        <v>124</v>
      </c>
      <c r="AF103" s="45" t="s">
        <v>125</v>
      </c>
      <c r="AG103" s="45" t="s">
        <v>126</v>
      </c>
      <c r="AH103" s="45" t="s">
        <v>127</v>
      </c>
      <c r="AI103" s="43"/>
      <c r="AJ103" s="47" t="s">
        <v>25</v>
      </c>
      <c r="AK103" s="46" t="s">
        <v>128</v>
      </c>
      <c r="AL103" s="46" t="s">
        <v>129</v>
      </c>
      <c r="AM103" s="47" t="s">
        <v>90</v>
      </c>
      <c r="AN103" s="47" t="s">
        <v>26</v>
      </c>
    </row>
    <row r="104" spans="1:40" customFormat="1" ht="15" customHeight="1" x14ac:dyDescent="0.3">
      <c r="W104" s="48"/>
      <c r="X104" s="49"/>
      <c r="Y104" s="50" t="s">
        <v>114</v>
      </c>
      <c r="Z104" s="51" t="s">
        <v>115</v>
      </c>
      <c r="AA104" s="50" t="s">
        <v>116</v>
      </c>
      <c r="AB104" s="50" t="s">
        <v>116</v>
      </c>
      <c r="AC104" s="50" t="s">
        <v>116</v>
      </c>
      <c r="AD104" s="50" t="s">
        <v>116</v>
      </c>
      <c r="AE104" s="50" t="s">
        <v>116</v>
      </c>
      <c r="AF104" s="50" t="s">
        <v>116</v>
      </c>
      <c r="AG104" s="50" t="s">
        <v>116</v>
      </c>
      <c r="AH104" s="50" t="s">
        <v>116</v>
      </c>
      <c r="AI104" s="48"/>
      <c r="AJ104" s="52" t="s">
        <v>117</v>
      </c>
      <c r="AK104" s="51" t="s">
        <v>116</v>
      </c>
      <c r="AL104" s="51" t="s">
        <v>116</v>
      </c>
      <c r="AM104" s="52" t="s">
        <v>116</v>
      </c>
      <c r="AN104" s="52" t="s">
        <v>116</v>
      </c>
    </row>
    <row r="105" spans="1:40" customFormat="1" ht="15" customHeight="1" x14ac:dyDescent="0.3">
      <c r="W105" s="43">
        <v>2001</v>
      </c>
      <c r="X105" s="44">
        <v>7.9045783917175401</v>
      </c>
      <c r="Y105" s="45">
        <v>7.28</v>
      </c>
      <c r="Z105" s="46">
        <v>0.48840000000000006</v>
      </c>
      <c r="AA105" s="45">
        <v>4.33</v>
      </c>
      <c r="AB105" s="45">
        <v>6.699999999999999E-2</v>
      </c>
      <c r="AC105" s="45">
        <v>8.19</v>
      </c>
      <c r="AD105" s="45">
        <v>0.13399999999999998</v>
      </c>
      <c r="AE105" s="45">
        <v>4.9000000000000004</v>
      </c>
      <c r="AF105" s="45">
        <v>0.53799999999999992</v>
      </c>
      <c r="AG105" s="45">
        <v>6.32</v>
      </c>
      <c r="AH105" s="45">
        <v>2.1800000000000002</v>
      </c>
      <c r="AI105" s="53"/>
      <c r="AJ105" s="47" t="s">
        <v>9</v>
      </c>
      <c r="AK105" s="46" t="s">
        <v>9</v>
      </c>
      <c r="AL105" s="46" t="s">
        <v>9</v>
      </c>
      <c r="AM105" s="47" t="s">
        <v>9</v>
      </c>
      <c r="AN105" s="47" t="s">
        <v>9</v>
      </c>
    </row>
    <row r="106" spans="1:40" customFormat="1" ht="15" customHeight="1" x14ac:dyDescent="0.3">
      <c r="W106" s="43">
        <v>2002</v>
      </c>
      <c r="X106" s="44">
        <v>8.4581424505707563</v>
      </c>
      <c r="Y106" s="45">
        <v>5.83</v>
      </c>
      <c r="Z106" s="46">
        <v>0.25533333333333336</v>
      </c>
      <c r="AA106" s="45">
        <v>7.333333333333333</v>
      </c>
      <c r="AB106" s="45">
        <v>0.06</v>
      </c>
      <c r="AC106" s="45">
        <v>6.3</v>
      </c>
      <c r="AD106" s="45">
        <v>0.16533333333333336</v>
      </c>
      <c r="AE106" s="45">
        <v>4.5999999999999996</v>
      </c>
      <c r="AF106" s="45">
        <v>0.71333333333333337</v>
      </c>
      <c r="AG106" s="45">
        <v>4.0333333333333332</v>
      </c>
      <c r="AH106" s="45">
        <v>1.9333333333333333</v>
      </c>
      <c r="AI106" s="53"/>
      <c r="AJ106" s="47" t="s">
        <v>9</v>
      </c>
      <c r="AK106" s="46" t="s">
        <v>9</v>
      </c>
      <c r="AL106" s="46" t="s">
        <v>9</v>
      </c>
      <c r="AM106" s="47" t="s">
        <v>9</v>
      </c>
      <c r="AN106" s="47" t="s">
        <v>9</v>
      </c>
    </row>
    <row r="107" spans="1:40" customFormat="1" ht="15" customHeight="1" x14ac:dyDescent="0.3">
      <c r="W107" s="43">
        <v>2003</v>
      </c>
      <c r="X107" s="44">
        <v>7.3388095913618692</v>
      </c>
      <c r="Y107" s="45">
        <v>6.58</v>
      </c>
      <c r="Z107" s="46">
        <v>0.46</v>
      </c>
      <c r="AA107" s="45">
        <v>7.76</v>
      </c>
      <c r="AB107" s="45">
        <v>0.18666666666666668</v>
      </c>
      <c r="AC107" s="45">
        <v>7.5</v>
      </c>
      <c r="AD107" s="45">
        <v>0.53</v>
      </c>
      <c r="AE107" s="45">
        <v>4.3</v>
      </c>
      <c r="AF107" s="45">
        <v>0.49333333333333335</v>
      </c>
      <c r="AG107" s="45">
        <v>5.166666666666667</v>
      </c>
      <c r="AH107" s="45">
        <v>2.5333333333333332</v>
      </c>
      <c r="AI107" s="53"/>
      <c r="AJ107" s="47">
        <v>0.6</v>
      </c>
      <c r="AK107" s="46">
        <v>0.20666666666666667</v>
      </c>
      <c r="AL107" s="46" t="s">
        <v>119</v>
      </c>
      <c r="AM107" s="47">
        <v>12.366666666666667</v>
      </c>
      <c r="AN107" s="47" t="s">
        <v>9</v>
      </c>
    </row>
    <row r="108" spans="1:40" customFormat="1" ht="15" customHeight="1" x14ac:dyDescent="0.3">
      <c r="W108" s="43">
        <v>2004</v>
      </c>
      <c r="X108" s="44">
        <v>7.2885873928696432</v>
      </c>
      <c r="Y108" s="45">
        <v>5.89</v>
      </c>
      <c r="Z108" s="46">
        <v>0.34</v>
      </c>
      <c r="AA108" s="45">
        <v>2.65</v>
      </c>
      <c r="AB108" s="45">
        <v>0.03</v>
      </c>
      <c r="AC108" s="45">
        <v>3.85</v>
      </c>
      <c r="AD108" s="45">
        <v>1.4999999999999999E-2</v>
      </c>
      <c r="AE108" s="45">
        <v>2.1</v>
      </c>
      <c r="AF108" s="45">
        <v>0.85</v>
      </c>
      <c r="AG108" s="45">
        <v>5.75</v>
      </c>
      <c r="AH108" s="45">
        <v>2.2000000000000002</v>
      </c>
      <c r="AI108" s="53"/>
      <c r="AJ108" s="47">
        <v>0.6</v>
      </c>
      <c r="AK108" s="46">
        <v>1.4E-2</v>
      </c>
      <c r="AL108" s="46" t="s">
        <v>119</v>
      </c>
      <c r="AM108" s="47">
        <v>7.3</v>
      </c>
      <c r="AN108" s="47" t="s">
        <v>9</v>
      </c>
    </row>
    <row r="109" spans="1:40" customFormat="1" ht="15" customHeight="1" x14ac:dyDescent="0.3">
      <c r="W109" s="43">
        <v>2005</v>
      </c>
      <c r="X109" s="44">
        <v>7.1877140147322462</v>
      </c>
      <c r="Y109" s="45">
        <v>6.7133333333333338</v>
      </c>
      <c r="Z109" s="46">
        <v>0.45866666666666661</v>
      </c>
      <c r="AA109" s="45">
        <v>8.8333333333333339</v>
      </c>
      <c r="AB109" s="45">
        <v>0.23399999999999999</v>
      </c>
      <c r="AC109" s="45">
        <v>2.2999999999999998</v>
      </c>
      <c r="AD109" s="45">
        <v>0.43233333333333329</v>
      </c>
      <c r="AE109" s="45">
        <v>4.0366666666666662</v>
      </c>
      <c r="AF109" s="45">
        <v>1.8666666666666669</v>
      </c>
      <c r="AG109" s="45">
        <v>5.7</v>
      </c>
      <c r="AH109" s="45">
        <v>2.7</v>
      </c>
      <c r="AI109" s="53"/>
      <c r="AJ109" s="47">
        <v>6.3166666666666663E-2</v>
      </c>
      <c r="AK109" s="46">
        <v>9.4999999999999998E-3</v>
      </c>
      <c r="AL109" s="46" t="s">
        <v>119</v>
      </c>
      <c r="AM109" s="47">
        <v>10.933333333333332</v>
      </c>
      <c r="AN109" s="47" t="s">
        <v>9</v>
      </c>
    </row>
    <row r="110" spans="1:40" customFormat="1" ht="15" customHeight="1" x14ac:dyDescent="0.3">
      <c r="A110" s="301" t="s">
        <v>358</v>
      </c>
      <c r="W110" s="43">
        <v>2006</v>
      </c>
      <c r="X110" s="44">
        <v>7.4877140147322461</v>
      </c>
      <c r="Y110" s="45">
        <v>5.7433333333333323</v>
      </c>
      <c r="Z110" s="46">
        <v>0.41399999999999998</v>
      </c>
      <c r="AA110" s="45">
        <v>3.8</v>
      </c>
      <c r="AB110" s="45">
        <v>0.47399999999999998</v>
      </c>
      <c r="AC110" s="45">
        <v>2.58</v>
      </c>
      <c r="AD110" s="45">
        <v>0.38833333333333336</v>
      </c>
      <c r="AE110" s="45">
        <v>2.8666666666666667</v>
      </c>
      <c r="AF110" s="45">
        <v>1.7033333333333334</v>
      </c>
      <c r="AG110" s="45">
        <v>5.7</v>
      </c>
      <c r="AH110" s="45">
        <v>1.43</v>
      </c>
      <c r="AI110" s="43"/>
      <c r="AJ110" s="47">
        <v>0.11333333333333333</v>
      </c>
      <c r="AK110" s="46">
        <v>8.533333333333333E-2</v>
      </c>
      <c r="AL110" s="46">
        <v>1.5666666666666666E-2</v>
      </c>
      <c r="AM110" s="47">
        <v>8.1333333333333293</v>
      </c>
      <c r="AN110" s="47" t="s">
        <v>118</v>
      </c>
    </row>
    <row r="111" spans="1:40" customFormat="1" ht="15" customHeight="1" x14ac:dyDescent="0.3">
      <c r="W111" s="43">
        <v>2007</v>
      </c>
      <c r="X111" s="44">
        <v>7.1680844280644367</v>
      </c>
      <c r="Y111" s="45">
        <v>6.75</v>
      </c>
      <c r="Z111" s="46">
        <v>0.41950000000000004</v>
      </c>
      <c r="AA111" s="45">
        <v>7.4499999999999993</v>
      </c>
      <c r="AB111" s="45">
        <v>0.32250000000000001</v>
      </c>
      <c r="AC111" s="45">
        <v>2.5925000000000002</v>
      </c>
      <c r="AD111" s="45">
        <v>0.40750000000000003</v>
      </c>
      <c r="AE111" s="45">
        <v>3.395</v>
      </c>
      <c r="AF111" s="45">
        <v>1.5299999999999998</v>
      </c>
      <c r="AG111" s="45">
        <v>5.75</v>
      </c>
      <c r="AH111" s="45">
        <v>1.47</v>
      </c>
      <c r="AI111" s="43"/>
      <c r="AJ111" s="47">
        <v>0.12</v>
      </c>
      <c r="AK111" s="46">
        <v>3.7999999999999999E-2</v>
      </c>
      <c r="AL111" s="46">
        <v>1.2E-2</v>
      </c>
      <c r="AM111" s="47">
        <v>3.8</v>
      </c>
      <c r="AN111" s="47" t="s">
        <v>9</v>
      </c>
    </row>
    <row r="112" spans="1:40" customFormat="1" ht="15" customHeight="1" x14ac:dyDescent="0.3">
      <c r="W112" s="43">
        <v>2008</v>
      </c>
      <c r="X112" s="44">
        <v>6.7640109741853429</v>
      </c>
      <c r="Y112" s="45">
        <v>6.4300000000000006</v>
      </c>
      <c r="Z112" s="46">
        <v>0.44774999999999998</v>
      </c>
      <c r="AA112" s="45">
        <v>7.8925000000000001</v>
      </c>
      <c r="AB112" s="45">
        <v>6.5000000000000002E-2</v>
      </c>
      <c r="AC112" s="45">
        <v>2.1799999999999997</v>
      </c>
      <c r="AD112" s="45">
        <v>4.5000000000000005E-2</v>
      </c>
      <c r="AE112" s="45">
        <v>2.8374999999999999</v>
      </c>
      <c r="AF112" s="45">
        <v>1.2850000000000001</v>
      </c>
      <c r="AG112" s="45">
        <v>6.1749999999999998</v>
      </c>
      <c r="AH112" s="45">
        <v>2.3875000000000002</v>
      </c>
      <c r="AI112" s="43"/>
      <c r="AJ112" s="47">
        <v>0.9</v>
      </c>
      <c r="AK112" s="46">
        <v>0.20200000000000001</v>
      </c>
      <c r="AL112" s="46">
        <v>1.9E-2</v>
      </c>
      <c r="AM112" s="47">
        <v>10.166666666666668</v>
      </c>
      <c r="AN112" s="47" t="s">
        <v>9</v>
      </c>
    </row>
    <row r="113" spans="23:40" customFormat="1" ht="15" customHeight="1" x14ac:dyDescent="0.3">
      <c r="W113" s="43">
        <v>2009</v>
      </c>
      <c r="X113" s="44">
        <v>6.9933131889047626</v>
      </c>
      <c r="Y113" s="45">
        <v>6.9599999999999991</v>
      </c>
      <c r="Z113" s="46">
        <v>0.49000000000000005</v>
      </c>
      <c r="AA113" s="45">
        <v>5.16</v>
      </c>
      <c r="AB113" s="45">
        <v>0.58199999999999996</v>
      </c>
      <c r="AC113" s="45">
        <v>2.2399999999999998</v>
      </c>
      <c r="AD113" s="45">
        <v>0.19240000000000002</v>
      </c>
      <c r="AE113" s="45">
        <v>3.6840000000000002</v>
      </c>
      <c r="AF113" s="45">
        <v>2.3280000000000003</v>
      </c>
      <c r="AG113" s="45">
        <v>6.6599999999999993</v>
      </c>
      <c r="AH113" s="45">
        <v>1.0940000000000001</v>
      </c>
      <c r="AI113" s="43"/>
      <c r="AJ113" s="47">
        <v>1.1000000000000001</v>
      </c>
      <c r="AK113" s="46">
        <v>1.0999999999999999E-2</v>
      </c>
      <c r="AL113" s="46">
        <v>7.000000000000001E-3</v>
      </c>
      <c r="AM113" s="47">
        <v>8.620000000000001</v>
      </c>
      <c r="AN113" s="47" t="s">
        <v>9</v>
      </c>
    </row>
    <row r="114" spans="23:40" customFormat="1" ht="15" customHeight="1" x14ac:dyDescent="0.3">
      <c r="W114" s="43">
        <v>2010</v>
      </c>
      <c r="X114" s="44">
        <v>6.6640671911841238</v>
      </c>
      <c r="Y114" s="45">
        <v>6.748333333333334</v>
      </c>
      <c r="Z114" s="46">
        <v>0.51233333333333331</v>
      </c>
      <c r="AA114" s="45">
        <v>4.9333333333333327</v>
      </c>
      <c r="AB114" s="45">
        <v>1.0333333333333335E-2</v>
      </c>
      <c r="AC114" s="45">
        <v>2.3333333333333335</v>
      </c>
      <c r="AD114" s="45">
        <v>0.17149999999999999</v>
      </c>
      <c r="AE114" s="45">
        <v>3.4333333333333336</v>
      </c>
      <c r="AF114" s="45">
        <v>1.5233333333333334</v>
      </c>
      <c r="AG114" s="45">
        <v>6.8666666666666671</v>
      </c>
      <c r="AH114" s="45">
        <v>2.1233333333333335</v>
      </c>
      <c r="AI114" s="43"/>
      <c r="AJ114" s="47">
        <v>1.0499999999999998</v>
      </c>
      <c r="AK114" s="46">
        <v>3.1333333333333331E-2</v>
      </c>
      <c r="AL114" s="46">
        <v>5.6666666666666671E-3</v>
      </c>
      <c r="AM114" s="47">
        <v>7.5400000000000009</v>
      </c>
      <c r="AN114" s="47" t="s">
        <v>9</v>
      </c>
    </row>
    <row r="115" spans="23:40" customFormat="1" ht="15" customHeight="1" x14ac:dyDescent="0.3">
      <c r="W115" s="43">
        <v>2011</v>
      </c>
      <c r="X115" s="44">
        <v>7.8395573849281126</v>
      </c>
      <c r="Y115" s="45">
        <v>7.4</v>
      </c>
      <c r="Z115" s="46">
        <v>0.52160000000000006</v>
      </c>
      <c r="AA115" s="45">
        <v>8.08</v>
      </c>
      <c r="AB115" s="45">
        <v>2.3E-2</v>
      </c>
      <c r="AC115" s="45">
        <v>2.48</v>
      </c>
      <c r="AD115" s="45">
        <v>0.33540000000000003</v>
      </c>
      <c r="AE115" s="45">
        <v>3.1799999999999997</v>
      </c>
      <c r="AF115" s="45">
        <v>1.3760000000000001</v>
      </c>
      <c r="AG115" s="45">
        <v>6.4599999999999991</v>
      </c>
      <c r="AH115" s="45">
        <v>2.6100000000000003</v>
      </c>
      <c r="AI115" s="43"/>
      <c r="AJ115" s="47">
        <v>0.73333333333333339</v>
      </c>
      <c r="AK115" s="46">
        <v>0.29199999999999998</v>
      </c>
      <c r="AL115" s="46">
        <v>6.3333333333333332E-3</v>
      </c>
      <c r="AM115" s="47">
        <v>6.8666666666666671</v>
      </c>
      <c r="AN115" s="47" t="s">
        <v>9</v>
      </c>
    </row>
    <row r="116" spans="23:40" customFormat="1" ht="15" customHeight="1" x14ac:dyDescent="0.3">
      <c r="W116" s="43">
        <v>2012</v>
      </c>
      <c r="X116" s="44">
        <v>7.7162494892827604</v>
      </c>
      <c r="Y116" s="45">
        <v>6.089999999999999</v>
      </c>
      <c r="Z116" s="46">
        <v>0.40280000000000005</v>
      </c>
      <c r="AA116" s="45">
        <v>7.4</v>
      </c>
      <c r="AB116" s="45" t="s">
        <v>142</v>
      </c>
      <c r="AC116" s="45">
        <v>1.8</v>
      </c>
      <c r="AD116" s="45">
        <v>0.42649999999999999</v>
      </c>
      <c r="AE116" s="45">
        <v>3.5</v>
      </c>
      <c r="AF116" s="45">
        <v>1.468</v>
      </c>
      <c r="AG116" s="45">
        <v>5.2560000000000002</v>
      </c>
      <c r="AH116" s="45">
        <v>2.0620000000000003</v>
      </c>
      <c r="AI116" s="43"/>
      <c r="AJ116" s="47">
        <v>0.77499999999999991</v>
      </c>
      <c r="AK116" s="46">
        <v>0.13340000000000002</v>
      </c>
      <c r="AL116" s="46" t="s">
        <v>142</v>
      </c>
      <c r="AM116" s="47">
        <v>7.5750000000000002</v>
      </c>
      <c r="AN116" s="47" t="s">
        <v>9</v>
      </c>
    </row>
    <row r="117" spans="23:40" customFormat="1" ht="15" customHeight="1" x14ac:dyDescent="0.3">
      <c r="W117" s="43">
        <v>2013</v>
      </c>
      <c r="X117" s="44">
        <v>7.4069524815421897</v>
      </c>
      <c r="Y117" s="45">
        <v>6.6350000000000007</v>
      </c>
      <c r="Z117" s="46">
        <v>0.44200000000000006</v>
      </c>
      <c r="AA117" s="45">
        <v>8.2249999999999996</v>
      </c>
      <c r="AB117" s="45">
        <v>6.0999999999999999E-2</v>
      </c>
      <c r="AC117" s="45">
        <v>1.5</v>
      </c>
      <c r="AD117" s="45">
        <v>8.7499999999999994E-2</v>
      </c>
      <c r="AE117" s="45">
        <v>4.8250000000000002</v>
      </c>
      <c r="AF117" s="45">
        <v>2.0274999999999999</v>
      </c>
      <c r="AG117" s="45">
        <v>4.5999999999999996</v>
      </c>
      <c r="AH117" s="45">
        <v>1.9700000000000002</v>
      </c>
      <c r="AI117" s="43"/>
      <c r="AJ117" s="47">
        <v>0.92500000000000004</v>
      </c>
      <c r="AK117" s="46" t="s">
        <v>142</v>
      </c>
      <c r="AL117" s="46">
        <v>9.2499999999999995E-3</v>
      </c>
      <c r="AM117" s="47">
        <v>12.125</v>
      </c>
      <c r="AN117" s="47" t="s">
        <v>9</v>
      </c>
    </row>
    <row r="118" spans="23:40" customFormat="1" ht="15" customHeight="1" x14ac:dyDescent="0.3">
      <c r="W118" s="43">
        <v>2014</v>
      </c>
      <c r="X118" s="44">
        <v>7.4760163983049743</v>
      </c>
      <c r="Y118" s="45">
        <v>6.1899999999999995</v>
      </c>
      <c r="Z118" s="46">
        <v>0.35679999999999995</v>
      </c>
      <c r="AA118" s="45">
        <v>7.15</v>
      </c>
      <c r="AB118" s="45">
        <v>0.12000000000000002</v>
      </c>
      <c r="AC118" s="45">
        <v>2.44</v>
      </c>
      <c r="AD118" s="45">
        <v>0.46639999999999998</v>
      </c>
      <c r="AE118" s="45">
        <v>2.9999999999999996</v>
      </c>
      <c r="AF118" s="45">
        <v>1.1479999999999999</v>
      </c>
      <c r="AG118" s="45">
        <v>4.9000000000000004</v>
      </c>
      <c r="AH118" s="45">
        <v>2.0599999999999996</v>
      </c>
      <c r="AI118" s="43"/>
      <c r="AJ118" s="47">
        <v>1.5649999999999999</v>
      </c>
      <c r="AK118" s="46">
        <v>9.7999999999999997E-3</v>
      </c>
      <c r="AL118" s="46">
        <v>7.000000000000001E-3</v>
      </c>
      <c r="AM118" s="47">
        <v>6.82</v>
      </c>
      <c r="AN118" s="47" t="s">
        <v>9</v>
      </c>
    </row>
    <row r="119" spans="23:40" customFormat="1" ht="15" customHeight="1" x14ac:dyDescent="0.3">
      <c r="W119" s="43">
        <v>2015</v>
      </c>
      <c r="X119" s="44">
        <v>7.7533006954748371</v>
      </c>
      <c r="Y119" s="45">
        <v>7.0320000000000009</v>
      </c>
      <c r="Z119" s="46">
        <v>0.37480000000000002</v>
      </c>
      <c r="AA119" s="45">
        <v>9.9599999999999991</v>
      </c>
      <c r="AB119" s="45">
        <v>0.12200000000000003</v>
      </c>
      <c r="AC119" s="45">
        <v>2.06</v>
      </c>
      <c r="AD119" s="45">
        <v>6.4000000000000001E-2</v>
      </c>
      <c r="AE119" s="45">
        <v>3.12</v>
      </c>
      <c r="AF119" s="45">
        <v>1.4999999999999998</v>
      </c>
      <c r="AG119" s="45">
        <v>5.74</v>
      </c>
      <c r="AH119" s="45">
        <v>2.2199999999999998</v>
      </c>
      <c r="AI119" s="43"/>
      <c r="AJ119" s="47" t="s">
        <v>136</v>
      </c>
      <c r="AK119" s="46" t="s">
        <v>136</v>
      </c>
      <c r="AL119" s="46" t="s">
        <v>136</v>
      </c>
      <c r="AM119" s="47" t="s">
        <v>136</v>
      </c>
      <c r="AN119" s="47" t="s">
        <v>9</v>
      </c>
    </row>
    <row r="120" spans="23:40" customFormat="1" ht="15" customHeight="1" x14ac:dyDescent="0.3">
      <c r="W120" s="43">
        <v>2016</v>
      </c>
      <c r="X120" s="44">
        <v>8.0897515988451936</v>
      </c>
      <c r="Y120" s="45">
        <v>9.5135312499999998</v>
      </c>
      <c r="Z120" s="46">
        <v>0.42627213953461218</v>
      </c>
      <c r="AA120" s="45">
        <v>6.3963437499999998</v>
      </c>
      <c r="AB120" s="45">
        <v>0.82166250000000007</v>
      </c>
      <c r="AC120" s="45">
        <v>3.6242687499999997</v>
      </c>
      <c r="AD120" s="45">
        <v>8.5662500000000003E-2</v>
      </c>
      <c r="AE120" s="45">
        <v>4.6784187500000005</v>
      </c>
      <c r="AF120" s="45">
        <v>1.1411687500000001</v>
      </c>
      <c r="AG120" s="45">
        <v>5.3170718749999999</v>
      </c>
      <c r="AH120" s="45">
        <v>1.8385562500000001</v>
      </c>
      <c r="AI120" s="43"/>
      <c r="AJ120" s="47" t="s">
        <v>9</v>
      </c>
      <c r="AK120" s="46" t="s">
        <v>9</v>
      </c>
      <c r="AL120" s="46" t="s">
        <v>9</v>
      </c>
      <c r="AM120" s="47" t="s">
        <v>9</v>
      </c>
      <c r="AN120" s="47" t="s">
        <v>9</v>
      </c>
    </row>
    <row r="121" spans="23:40" customFormat="1" ht="15" customHeight="1" thickBot="1" x14ac:dyDescent="0.35">
      <c r="W121" s="54">
        <v>2017</v>
      </c>
      <c r="X121" s="55">
        <v>7.8831680832107383</v>
      </c>
      <c r="Y121" s="56">
        <v>6.5583333333333336</v>
      </c>
      <c r="Z121" s="57">
        <v>0.49274193548387091</v>
      </c>
      <c r="AA121" s="56">
        <v>6.6496089743589755</v>
      </c>
      <c r="AB121" s="56">
        <v>0.48020854997111501</v>
      </c>
      <c r="AC121" s="56">
        <v>2.241959881878421</v>
      </c>
      <c r="AD121" s="56">
        <v>6.9150041562759765E-2</v>
      </c>
      <c r="AE121" s="56">
        <v>3.065209533647161</v>
      </c>
      <c r="AF121" s="56">
        <v>1.5314380981470166</v>
      </c>
      <c r="AG121" s="56">
        <v>6.5778512940740752</v>
      </c>
      <c r="AH121" s="56">
        <v>1.7990061683106795</v>
      </c>
      <c r="AI121" s="54"/>
      <c r="AJ121" s="58">
        <v>1.3666666666666665</v>
      </c>
      <c r="AK121" s="57" t="s">
        <v>9</v>
      </c>
      <c r="AL121" s="57" t="s">
        <v>9</v>
      </c>
      <c r="AM121" s="58" t="s">
        <v>9</v>
      </c>
      <c r="AN121" s="58" t="s">
        <v>9</v>
      </c>
    </row>
    <row r="122" spans="23:40" customFormat="1" ht="15" customHeight="1" x14ac:dyDescent="0.3">
      <c r="W122" s="33"/>
      <c r="X122" s="34"/>
      <c r="Y122" s="35"/>
      <c r="Z122" s="36"/>
      <c r="AA122" s="35"/>
      <c r="AB122" s="35"/>
      <c r="AC122" s="35"/>
      <c r="AD122" s="35"/>
      <c r="AE122" s="35"/>
      <c r="AF122" s="35"/>
      <c r="AG122" s="35"/>
      <c r="AH122" s="35"/>
      <c r="AI122" s="37"/>
      <c r="AJ122" s="39"/>
      <c r="AK122" s="38"/>
      <c r="AL122" s="38"/>
      <c r="AM122" s="39"/>
      <c r="AN122" s="39"/>
    </row>
    <row r="123" spans="23:40" customFormat="1" ht="15" customHeight="1" thickBot="1" x14ac:dyDescent="0.35">
      <c r="W123" s="40" t="s">
        <v>421</v>
      </c>
      <c r="X123" s="34"/>
      <c r="Y123" s="35"/>
      <c r="Z123" s="36"/>
      <c r="AA123" s="35"/>
      <c r="AB123" s="35"/>
      <c r="AC123" s="35"/>
      <c r="AD123" s="35"/>
      <c r="AE123" s="35"/>
      <c r="AF123" s="35"/>
      <c r="AG123" s="35"/>
      <c r="AH123" s="35"/>
      <c r="AI123" s="37"/>
      <c r="AJ123" s="39"/>
      <c r="AK123" s="38"/>
      <c r="AL123" s="38"/>
      <c r="AM123" s="39"/>
      <c r="AN123" s="39"/>
    </row>
    <row r="124" spans="23:40" customFormat="1" ht="15" customHeight="1" x14ac:dyDescent="0.3">
      <c r="W124" s="41"/>
      <c r="X124" s="982" t="s">
        <v>16</v>
      </c>
      <c r="Y124" s="982"/>
      <c r="Z124" s="982"/>
      <c r="AA124" s="982"/>
      <c r="AB124" s="982"/>
      <c r="AC124" s="982"/>
      <c r="AD124" s="982"/>
      <c r="AE124" s="982"/>
      <c r="AF124" s="982"/>
      <c r="AG124" s="982"/>
      <c r="AH124" s="982"/>
      <c r="AI124" s="42"/>
      <c r="AJ124" s="982" t="s">
        <v>70</v>
      </c>
      <c r="AK124" s="982"/>
      <c r="AL124" s="982"/>
      <c r="AM124" s="982"/>
      <c r="AN124" s="982"/>
    </row>
    <row r="125" spans="23:40" customFormat="1" ht="15" customHeight="1" x14ac:dyDescent="0.45">
      <c r="W125" s="43"/>
      <c r="X125" s="44" t="s">
        <v>94</v>
      </c>
      <c r="Y125" s="45" t="s">
        <v>95</v>
      </c>
      <c r="Z125" s="46" t="s">
        <v>96</v>
      </c>
      <c r="AA125" s="45" t="s">
        <v>120</v>
      </c>
      <c r="AB125" s="45" t="s">
        <v>121</v>
      </c>
      <c r="AC125" s="45" t="s">
        <v>122</v>
      </c>
      <c r="AD125" s="45" t="s">
        <v>123</v>
      </c>
      <c r="AE125" s="45" t="s">
        <v>124</v>
      </c>
      <c r="AF125" s="45" t="s">
        <v>125</v>
      </c>
      <c r="AG125" s="45" t="s">
        <v>126</v>
      </c>
      <c r="AH125" s="45" t="s">
        <v>127</v>
      </c>
      <c r="AI125" s="43"/>
      <c r="AJ125" s="47" t="s">
        <v>25</v>
      </c>
      <c r="AK125" s="46" t="s">
        <v>128</v>
      </c>
      <c r="AL125" s="46" t="s">
        <v>129</v>
      </c>
      <c r="AM125" s="47" t="s">
        <v>90</v>
      </c>
      <c r="AN125" s="47" t="s">
        <v>26</v>
      </c>
    </row>
    <row r="126" spans="23:40" customFormat="1" ht="15" customHeight="1" x14ac:dyDescent="0.3">
      <c r="W126" s="48"/>
      <c r="X126" s="49"/>
      <c r="Y126" s="50" t="s">
        <v>114</v>
      </c>
      <c r="Z126" s="51" t="s">
        <v>115</v>
      </c>
      <c r="AA126" s="50" t="s">
        <v>116</v>
      </c>
      <c r="AB126" s="50" t="s">
        <v>116</v>
      </c>
      <c r="AC126" s="50" t="s">
        <v>116</v>
      </c>
      <c r="AD126" s="50" t="s">
        <v>116</v>
      </c>
      <c r="AE126" s="50" t="s">
        <v>116</v>
      </c>
      <c r="AF126" s="50" t="s">
        <v>116</v>
      </c>
      <c r="AG126" s="50" t="s">
        <v>116</v>
      </c>
      <c r="AH126" s="50" t="s">
        <v>116</v>
      </c>
      <c r="AI126" s="48"/>
      <c r="AJ126" s="52" t="s">
        <v>117</v>
      </c>
      <c r="AK126" s="51" t="s">
        <v>116</v>
      </c>
      <c r="AL126" s="51" t="s">
        <v>116</v>
      </c>
      <c r="AM126" s="52" t="s">
        <v>116</v>
      </c>
      <c r="AN126" s="52" t="s">
        <v>116</v>
      </c>
    </row>
    <row r="127" spans="23:40" customFormat="1" ht="15" customHeight="1" x14ac:dyDescent="0.3">
      <c r="W127" s="62">
        <v>2008</v>
      </c>
      <c r="X127" s="63">
        <v>6.7332069248654278</v>
      </c>
      <c r="Y127" s="64">
        <v>5.9025000000000007</v>
      </c>
      <c r="Z127" s="65">
        <v>0.438</v>
      </c>
      <c r="AA127" s="64">
        <v>5.5875000000000004</v>
      </c>
      <c r="AB127" s="64">
        <v>2.5000000000000001E-2</v>
      </c>
      <c r="AC127" s="64">
        <v>2.0125000000000002</v>
      </c>
      <c r="AD127" s="64">
        <v>0.5675</v>
      </c>
      <c r="AE127" s="64">
        <v>2.2399999999999998</v>
      </c>
      <c r="AF127" s="64">
        <v>0.70500000000000007</v>
      </c>
      <c r="AG127" s="64">
        <v>5.0925000000000002</v>
      </c>
      <c r="AH127" s="64">
        <v>1.8675000000000002</v>
      </c>
      <c r="AI127" s="62"/>
      <c r="AJ127" s="61">
        <v>1.1000000000000001</v>
      </c>
      <c r="AK127" s="65">
        <v>0.04</v>
      </c>
      <c r="AL127" s="65">
        <v>6.4999999999999997E-3</v>
      </c>
      <c r="AM127" s="61">
        <v>6.65</v>
      </c>
      <c r="AN127" s="61" t="s">
        <v>9</v>
      </c>
    </row>
    <row r="128" spans="23:40" customFormat="1" ht="15" customHeight="1" x14ac:dyDescent="0.3">
      <c r="W128" s="43">
        <v>2009</v>
      </c>
      <c r="X128" s="44">
        <v>6.6911884674318101</v>
      </c>
      <c r="Y128" s="45">
        <v>5.5400000000000009</v>
      </c>
      <c r="Z128" s="46">
        <v>0.46000000000000008</v>
      </c>
      <c r="AA128" s="45">
        <v>3.4799999999999995</v>
      </c>
      <c r="AB128" s="45">
        <v>5.8800000000000005E-2</v>
      </c>
      <c r="AC128" s="45">
        <v>1.3</v>
      </c>
      <c r="AD128" s="45">
        <v>0.1578</v>
      </c>
      <c r="AE128" s="45">
        <v>3.1399999999999997</v>
      </c>
      <c r="AF128" s="45">
        <v>1.0219999999999998</v>
      </c>
      <c r="AG128" s="45">
        <v>4.62</v>
      </c>
      <c r="AH128" s="45">
        <v>2.2019999999999995</v>
      </c>
      <c r="AI128" s="53"/>
      <c r="AJ128" s="47">
        <v>1.006</v>
      </c>
      <c r="AK128" s="46">
        <v>1.3799999999999998E-2</v>
      </c>
      <c r="AL128" s="46">
        <v>5.0000000000000001E-3</v>
      </c>
      <c r="AM128" s="47">
        <v>10.8</v>
      </c>
      <c r="AN128" s="47" t="s">
        <v>9</v>
      </c>
    </row>
    <row r="129" spans="1:40" customFormat="1" ht="15" customHeight="1" x14ac:dyDescent="0.3">
      <c r="A129" s="301" t="s">
        <v>366</v>
      </c>
      <c r="W129" s="43">
        <v>2010</v>
      </c>
      <c r="X129" s="44">
        <v>6.2356870985226029</v>
      </c>
      <c r="Y129" s="45">
        <v>5.1374999999999993</v>
      </c>
      <c r="Z129" s="46">
        <v>0.44199999999999995</v>
      </c>
      <c r="AA129" s="45">
        <v>1.7000000000000002</v>
      </c>
      <c r="AB129" s="45">
        <v>2.5000000000000005E-3</v>
      </c>
      <c r="AC129" s="45">
        <v>1.1499999999999999</v>
      </c>
      <c r="AD129" s="45">
        <v>0.10725000000000001</v>
      </c>
      <c r="AE129" s="45">
        <v>2.0049999999999999</v>
      </c>
      <c r="AF129" s="45">
        <v>0.87</v>
      </c>
      <c r="AG129" s="45">
        <v>5.3500000000000005</v>
      </c>
      <c r="AH129" s="45">
        <v>1.6549999999999998</v>
      </c>
      <c r="AI129" s="53"/>
      <c r="AJ129" s="47">
        <v>1.1000000000000001</v>
      </c>
      <c r="AK129" s="46">
        <v>0.12533333333333335</v>
      </c>
      <c r="AL129" s="46">
        <v>1.6666666666666668E-3</v>
      </c>
      <c r="AM129" s="47">
        <v>4.9749999999999996</v>
      </c>
      <c r="AN129" s="47" t="s">
        <v>9</v>
      </c>
    </row>
    <row r="130" spans="1:40" customFormat="1" ht="15" customHeight="1" x14ac:dyDescent="0.3">
      <c r="W130" s="43">
        <v>2011</v>
      </c>
      <c r="X130" s="44">
        <v>7.3830429445719457</v>
      </c>
      <c r="Y130" s="45">
        <v>5.1480000000000006</v>
      </c>
      <c r="Z130" s="46">
        <v>0.41439999999999999</v>
      </c>
      <c r="AA130" s="45">
        <v>4.0400000000000009</v>
      </c>
      <c r="AB130" s="45">
        <v>6.8000000000000019E-2</v>
      </c>
      <c r="AC130" s="45">
        <v>1</v>
      </c>
      <c r="AD130" s="45">
        <v>0.11559999999999999</v>
      </c>
      <c r="AE130" s="45">
        <v>2.36</v>
      </c>
      <c r="AF130" s="45">
        <v>0.84199999999999997</v>
      </c>
      <c r="AG130" s="45">
        <v>5.0399999999999991</v>
      </c>
      <c r="AH130" s="45">
        <v>2.016</v>
      </c>
      <c r="AI130" s="53"/>
      <c r="AJ130" s="47">
        <v>0.72499999999999998</v>
      </c>
      <c r="AK130" s="46">
        <v>3.6749999999999998E-2</v>
      </c>
      <c r="AL130" s="46">
        <v>4.0000000000000001E-3</v>
      </c>
      <c r="AM130" s="47">
        <v>10.16</v>
      </c>
      <c r="AN130" s="47" t="s">
        <v>9</v>
      </c>
    </row>
    <row r="131" spans="1:40" customFormat="1" ht="15" customHeight="1" x14ac:dyDescent="0.3">
      <c r="W131" s="43">
        <v>2012</v>
      </c>
      <c r="X131" s="44">
        <v>6.5634179329313698</v>
      </c>
      <c r="Y131" s="45">
        <v>5.8639999999999999</v>
      </c>
      <c r="Z131" s="46">
        <v>0.45039999999999997</v>
      </c>
      <c r="AA131" s="45">
        <v>4.0400000000000009</v>
      </c>
      <c r="AB131" s="45" t="s">
        <v>142</v>
      </c>
      <c r="AC131" s="45">
        <v>1.1000000000000001</v>
      </c>
      <c r="AD131" s="45" t="s">
        <v>142</v>
      </c>
      <c r="AE131" s="45">
        <v>1.7399999999999998</v>
      </c>
      <c r="AF131" s="45">
        <v>0.88000000000000012</v>
      </c>
      <c r="AG131" s="45">
        <v>5.2960000000000003</v>
      </c>
      <c r="AH131" s="45">
        <v>2.536</v>
      </c>
      <c r="AI131" s="53"/>
      <c r="AJ131" s="47">
        <v>0.52500000000000002</v>
      </c>
      <c r="AK131" s="46">
        <v>0.70974999999999999</v>
      </c>
      <c r="AL131" s="46" t="s">
        <v>142</v>
      </c>
      <c r="AM131" s="47">
        <v>9.4599999999999991</v>
      </c>
      <c r="AN131" s="47" t="s">
        <v>9</v>
      </c>
    </row>
    <row r="132" spans="1:40" customFormat="1" ht="15" customHeight="1" x14ac:dyDescent="0.3">
      <c r="W132" s="43">
        <v>2013</v>
      </c>
      <c r="X132" s="44">
        <v>7.3768052307341625</v>
      </c>
      <c r="Y132" s="45">
        <v>4.1449999999999996</v>
      </c>
      <c r="Z132" s="46">
        <v>0.32100000000000001</v>
      </c>
      <c r="AA132" s="45">
        <v>3.05</v>
      </c>
      <c r="AB132" s="45">
        <v>0.04</v>
      </c>
      <c r="AC132" s="45">
        <v>0.75</v>
      </c>
      <c r="AD132" s="45">
        <v>7.85E-2</v>
      </c>
      <c r="AE132" s="45">
        <v>2.75</v>
      </c>
      <c r="AF132" s="45">
        <v>0.76000000000000012</v>
      </c>
      <c r="AG132" s="45">
        <v>2.9225000000000003</v>
      </c>
      <c r="AH132" s="45">
        <v>1.18</v>
      </c>
      <c r="AI132" s="53"/>
      <c r="AJ132" s="47">
        <v>1.0075000000000001</v>
      </c>
      <c r="AK132" s="46" t="s">
        <v>142</v>
      </c>
      <c r="AL132" s="46">
        <v>2.2499999999999998E-3</v>
      </c>
      <c r="AM132" s="47">
        <v>5.2750000000000004</v>
      </c>
      <c r="AN132" s="47" t="s">
        <v>9</v>
      </c>
    </row>
    <row r="133" spans="1:40" customFormat="1" ht="15" customHeight="1" x14ac:dyDescent="0.3">
      <c r="W133" s="43">
        <v>2014</v>
      </c>
      <c r="X133" s="44">
        <v>6.9682407646914708</v>
      </c>
      <c r="Y133" s="45">
        <v>3.9624999999999999</v>
      </c>
      <c r="Z133" s="46">
        <v>0.248</v>
      </c>
      <c r="AA133" s="45">
        <v>4.05</v>
      </c>
      <c r="AB133" s="45">
        <v>0.04</v>
      </c>
      <c r="AC133" s="45">
        <v>1.675</v>
      </c>
      <c r="AD133" s="45">
        <v>0.12924999999999998</v>
      </c>
      <c r="AE133" s="45">
        <v>2.7349999999999999</v>
      </c>
      <c r="AF133" s="45">
        <v>0.86499999999999999</v>
      </c>
      <c r="AG133" s="45">
        <v>2.6500000000000004</v>
      </c>
      <c r="AH133" s="45">
        <v>0.92249999999999999</v>
      </c>
      <c r="AI133" s="53"/>
      <c r="AJ133" s="47">
        <v>0.96750000000000003</v>
      </c>
      <c r="AK133" s="46">
        <v>0.02</v>
      </c>
      <c r="AL133" s="46">
        <v>3.4999999999999996E-3</v>
      </c>
      <c r="AM133" s="47">
        <v>8.8249999999999993</v>
      </c>
      <c r="AN133" s="47">
        <v>4.8125</v>
      </c>
    </row>
    <row r="134" spans="1:40" customFormat="1" ht="15" customHeight="1" x14ac:dyDescent="0.3">
      <c r="W134" s="43">
        <v>2015</v>
      </c>
      <c r="X134" s="44">
        <v>7.3298325062016652</v>
      </c>
      <c r="Y134" s="45">
        <v>4.91</v>
      </c>
      <c r="Z134" s="46">
        <v>0.27399999999999997</v>
      </c>
      <c r="AA134" s="45">
        <v>6.74</v>
      </c>
      <c r="AB134" s="45">
        <v>5.4000000000000006E-2</v>
      </c>
      <c r="AC134" s="45">
        <v>1.9600000000000002</v>
      </c>
      <c r="AD134" s="45">
        <v>3.4000000000000002E-2</v>
      </c>
      <c r="AE134" s="45">
        <v>1.7399999999999998</v>
      </c>
      <c r="AF134" s="45">
        <v>0.48599999999999993</v>
      </c>
      <c r="AG134" s="45">
        <v>4.46</v>
      </c>
      <c r="AH134" s="45">
        <v>2</v>
      </c>
      <c r="AI134" s="53"/>
      <c r="AJ134" s="47" t="s">
        <v>136</v>
      </c>
      <c r="AK134" s="46" t="s">
        <v>136</v>
      </c>
      <c r="AL134" s="46" t="s">
        <v>136</v>
      </c>
      <c r="AM134" s="47" t="s">
        <v>136</v>
      </c>
      <c r="AN134" s="47" t="s">
        <v>136</v>
      </c>
    </row>
    <row r="135" spans="1:40" customFormat="1" ht="15" customHeight="1" x14ac:dyDescent="0.3">
      <c r="W135" s="43">
        <v>2016</v>
      </c>
      <c r="X135" s="44">
        <v>7.4137055016307434</v>
      </c>
      <c r="Y135" s="45">
        <v>3.9166666666666665</v>
      </c>
      <c r="Z135" s="46">
        <v>0.41188279808047251</v>
      </c>
      <c r="AA135" s="45">
        <v>1.2696444444444446</v>
      </c>
      <c r="AB135" s="45">
        <v>0.15298809523809523</v>
      </c>
      <c r="AC135" s="45">
        <v>0.80928191823899365</v>
      </c>
      <c r="AD135" s="45">
        <v>9.0540045260121341E-2</v>
      </c>
      <c r="AE135" s="45">
        <v>4.0982337441746379</v>
      </c>
      <c r="AF135" s="45">
        <v>0.51449095953643686</v>
      </c>
      <c r="AG135" s="45">
        <v>5.5319467056819436</v>
      </c>
      <c r="AH135" s="45">
        <v>1.3619894650877911</v>
      </c>
      <c r="AI135" s="53"/>
      <c r="AJ135" s="47" t="s">
        <v>9</v>
      </c>
      <c r="AK135" s="46" t="s">
        <v>9</v>
      </c>
      <c r="AL135" s="46" t="s">
        <v>9</v>
      </c>
      <c r="AM135" s="47" t="s">
        <v>9</v>
      </c>
      <c r="AN135" s="47" t="s">
        <v>9</v>
      </c>
    </row>
    <row r="136" spans="1:40" customFormat="1" ht="15" customHeight="1" thickBot="1" x14ac:dyDescent="0.35">
      <c r="W136" s="54">
        <v>2017</v>
      </c>
      <c r="X136" s="55">
        <v>7.884516968362024</v>
      </c>
      <c r="Y136" s="56">
        <v>4.4649999999999999</v>
      </c>
      <c r="Z136" s="57">
        <v>0.31763500914180587</v>
      </c>
      <c r="AA136" s="56">
        <v>1.5896730720713146</v>
      </c>
      <c r="AB136" s="56">
        <v>0.12788787641527691</v>
      </c>
      <c r="AC136" s="56">
        <v>0.81939926296128018</v>
      </c>
      <c r="AD136" s="56">
        <v>8.9283192142658618E-2</v>
      </c>
      <c r="AE136" s="56">
        <v>1.8667627926224248</v>
      </c>
      <c r="AF136" s="56">
        <v>0.91856418954187158</v>
      </c>
      <c r="AG136" s="56">
        <v>5.0732105604832309</v>
      </c>
      <c r="AH136" s="56">
        <v>1.1699232918277698</v>
      </c>
      <c r="AI136" s="66"/>
      <c r="AJ136" s="58">
        <v>0.75</v>
      </c>
      <c r="AK136" s="57" t="s">
        <v>9</v>
      </c>
      <c r="AL136" s="57" t="s">
        <v>9</v>
      </c>
      <c r="AM136" s="58" t="s">
        <v>9</v>
      </c>
      <c r="AN136" s="58" t="s">
        <v>9</v>
      </c>
    </row>
    <row r="137" spans="1:40" customFormat="1" ht="15" customHeight="1" x14ac:dyDescent="0.3">
      <c r="W137" s="33"/>
      <c r="X137" s="34"/>
      <c r="Y137" s="35"/>
      <c r="Z137" s="36"/>
      <c r="AA137" s="35"/>
      <c r="AB137" s="35"/>
      <c r="AC137" s="35"/>
      <c r="AD137" s="35"/>
      <c r="AE137" s="35"/>
      <c r="AF137" s="35"/>
      <c r="AG137" s="35"/>
      <c r="AH137" s="35"/>
      <c r="AI137" s="37"/>
      <c r="AJ137" s="39"/>
      <c r="AK137" s="38"/>
      <c r="AL137" s="38"/>
      <c r="AM137" s="39"/>
      <c r="AN137" s="39"/>
    </row>
    <row r="138" spans="1:40" customFormat="1" ht="15" customHeight="1" thickBot="1" x14ac:dyDescent="0.35">
      <c r="W138" s="40" t="s">
        <v>416</v>
      </c>
      <c r="X138" s="34"/>
      <c r="Y138" s="35"/>
      <c r="Z138" s="36"/>
      <c r="AA138" s="35"/>
      <c r="AB138" s="35"/>
      <c r="AC138" s="35"/>
      <c r="AD138" s="35"/>
      <c r="AE138" s="35"/>
      <c r="AF138" s="35"/>
      <c r="AG138" s="35"/>
      <c r="AH138" s="35"/>
      <c r="AI138" s="37"/>
      <c r="AJ138" s="39"/>
      <c r="AK138" s="38"/>
      <c r="AL138" s="38"/>
      <c r="AM138" s="39"/>
      <c r="AN138" s="39"/>
    </row>
    <row r="139" spans="1:40" customFormat="1" ht="15" customHeight="1" x14ac:dyDescent="0.3">
      <c r="W139" s="41"/>
      <c r="X139" s="982" t="s">
        <v>16</v>
      </c>
      <c r="Y139" s="982"/>
      <c r="Z139" s="982"/>
      <c r="AA139" s="982"/>
      <c r="AB139" s="982"/>
      <c r="AC139" s="982"/>
      <c r="AD139" s="982"/>
      <c r="AE139" s="982"/>
      <c r="AF139" s="982"/>
      <c r="AG139" s="982"/>
      <c r="AH139" s="982"/>
      <c r="AI139" s="42"/>
      <c r="AJ139" s="982" t="s">
        <v>70</v>
      </c>
      <c r="AK139" s="982"/>
      <c r="AL139" s="982"/>
      <c r="AM139" s="982"/>
      <c r="AN139" s="982"/>
    </row>
    <row r="140" spans="1:40" customFormat="1" ht="15" customHeight="1" x14ac:dyDescent="0.45">
      <c r="W140" s="43"/>
      <c r="X140" s="44" t="s">
        <v>94</v>
      </c>
      <c r="Y140" s="45" t="s">
        <v>95</v>
      </c>
      <c r="Z140" s="46" t="s">
        <v>96</v>
      </c>
      <c r="AA140" s="45" t="s">
        <v>120</v>
      </c>
      <c r="AB140" s="45" t="s">
        <v>121</v>
      </c>
      <c r="AC140" s="45" t="s">
        <v>122</v>
      </c>
      <c r="AD140" s="45" t="s">
        <v>123</v>
      </c>
      <c r="AE140" s="45" t="s">
        <v>124</v>
      </c>
      <c r="AF140" s="45" t="s">
        <v>125</v>
      </c>
      <c r="AG140" s="45" t="s">
        <v>126</v>
      </c>
      <c r="AH140" s="45" t="s">
        <v>127</v>
      </c>
      <c r="AI140" s="43"/>
      <c r="AJ140" s="47" t="s">
        <v>25</v>
      </c>
      <c r="AK140" s="46" t="s">
        <v>128</v>
      </c>
      <c r="AL140" s="46" t="s">
        <v>129</v>
      </c>
      <c r="AM140" s="47" t="s">
        <v>90</v>
      </c>
      <c r="AN140" s="47" t="s">
        <v>26</v>
      </c>
    </row>
    <row r="141" spans="1:40" customFormat="1" ht="15" customHeight="1" x14ac:dyDescent="0.3">
      <c r="W141" s="48"/>
      <c r="X141" s="49"/>
      <c r="Y141" s="50" t="s">
        <v>114</v>
      </c>
      <c r="Z141" s="51" t="s">
        <v>115</v>
      </c>
      <c r="AA141" s="50" t="s">
        <v>116</v>
      </c>
      <c r="AB141" s="50" t="s">
        <v>116</v>
      </c>
      <c r="AC141" s="50" t="s">
        <v>116</v>
      </c>
      <c r="AD141" s="50" t="s">
        <v>116</v>
      </c>
      <c r="AE141" s="50" t="s">
        <v>116</v>
      </c>
      <c r="AF141" s="50" t="s">
        <v>116</v>
      </c>
      <c r="AG141" s="50" t="s">
        <v>116</v>
      </c>
      <c r="AH141" s="50" t="s">
        <v>116</v>
      </c>
      <c r="AI141" s="48"/>
      <c r="AJ141" s="52" t="s">
        <v>117</v>
      </c>
      <c r="AK141" s="51" t="s">
        <v>116</v>
      </c>
      <c r="AL141" s="51" t="s">
        <v>116</v>
      </c>
      <c r="AM141" s="52" t="s">
        <v>116</v>
      </c>
      <c r="AN141" s="52" t="s">
        <v>116</v>
      </c>
    </row>
    <row r="142" spans="1:40" customFormat="1" ht="15" customHeight="1" x14ac:dyDescent="0.3">
      <c r="W142" s="43">
        <v>2001</v>
      </c>
      <c r="X142" s="44">
        <v>6.8493980479308236</v>
      </c>
      <c r="Y142" s="45">
        <v>4.3258333333333328</v>
      </c>
      <c r="Z142" s="46">
        <v>0.13770492130861889</v>
      </c>
      <c r="AA142" s="45">
        <v>4.6645833333333329</v>
      </c>
      <c r="AB142" s="45">
        <v>2.3107930416666669</v>
      </c>
      <c r="AC142" s="45">
        <v>2.1850000000000001</v>
      </c>
      <c r="AD142" s="45">
        <v>6.8333333333333329E-2</v>
      </c>
      <c r="AE142" s="45">
        <v>2.3704166666666664</v>
      </c>
      <c r="AF142" s="45">
        <v>0.40041666666666664</v>
      </c>
      <c r="AG142" s="45">
        <v>3.51</v>
      </c>
      <c r="AH142" s="45">
        <v>1.6058333333333332</v>
      </c>
      <c r="AI142" s="53"/>
      <c r="AJ142" s="47" t="s">
        <v>9</v>
      </c>
      <c r="AK142" s="46" t="s">
        <v>131</v>
      </c>
      <c r="AL142" s="46" t="s">
        <v>9</v>
      </c>
      <c r="AM142" s="47" t="s">
        <v>9</v>
      </c>
      <c r="AN142" s="47" t="s">
        <v>9</v>
      </c>
    </row>
    <row r="143" spans="1:40" customFormat="1" ht="15" customHeight="1" x14ac:dyDescent="0.3">
      <c r="W143" s="43">
        <v>2002</v>
      </c>
      <c r="X143" s="44">
        <v>6.7162963445296757</v>
      </c>
      <c r="Y143" s="45">
        <v>4.5225</v>
      </c>
      <c r="Z143" s="46">
        <v>0.17262500000000003</v>
      </c>
      <c r="AA143" s="45">
        <v>5.6254166666666663</v>
      </c>
      <c r="AB143" s="45">
        <v>2.0095833333333335</v>
      </c>
      <c r="AC143" s="45">
        <v>2.2712500000000002</v>
      </c>
      <c r="AD143" s="45">
        <v>8.5000000000000006E-2</v>
      </c>
      <c r="AE143" s="45">
        <v>2.2345833333333331</v>
      </c>
      <c r="AF143" s="45">
        <v>0.37916666666666665</v>
      </c>
      <c r="AG143" s="45">
        <v>3.3879166666666665</v>
      </c>
      <c r="AH143" s="45">
        <v>1.3720833333333333</v>
      </c>
      <c r="AI143" s="53"/>
      <c r="AJ143" s="47">
        <v>2.2000000000000002</v>
      </c>
      <c r="AK143" s="46" t="s">
        <v>130</v>
      </c>
      <c r="AL143" s="46" t="s">
        <v>131</v>
      </c>
      <c r="AM143" s="47">
        <v>3.18</v>
      </c>
      <c r="AN143" s="47" t="s">
        <v>9</v>
      </c>
    </row>
    <row r="144" spans="1:40" customFormat="1" ht="15" customHeight="1" x14ac:dyDescent="0.3">
      <c r="W144" s="43">
        <v>2003</v>
      </c>
      <c r="X144" s="44">
        <v>6.7508953623699934</v>
      </c>
      <c r="Y144" s="45">
        <v>4.0975000000000001</v>
      </c>
      <c r="Z144" s="46">
        <v>0.14624999999999999</v>
      </c>
      <c r="AA144" s="45">
        <v>5.1375000000000002</v>
      </c>
      <c r="AB144" s="45">
        <v>2.07375</v>
      </c>
      <c r="AC144" s="45">
        <v>2.4037500000000001</v>
      </c>
      <c r="AD144" s="45">
        <v>7.6666666666666675E-2</v>
      </c>
      <c r="AE144" s="45">
        <v>1.8612500000000001</v>
      </c>
      <c r="AF144" s="45">
        <v>0.3</v>
      </c>
      <c r="AG144" s="45">
        <v>2.9424999999999999</v>
      </c>
      <c r="AH144" s="45">
        <v>1.3625</v>
      </c>
      <c r="AI144" s="53"/>
      <c r="AJ144" s="47">
        <v>3.01</v>
      </c>
      <c r="AK144" s="46" t="s">
        <v>131</v>
      </c>
      <c r="AL144" s="46" t="s">
        <v>132</v>
      </c>
      <c r="AM144" s="47">
        <v>1.4</v>
      </c>
      <c r="AN144" s="47" t="s">
        <v>9</v>
      </c>
    </row>
    <row r="145" spans="1:40" customFormat="1" ht="15" customHeight="1" x14ac:dyDescent="0.3">
      <c r="W145" s="43">
        <v>2004</v>
      </c>
      <c r="X145" s="44">
        <v>7.1745671820696497</v>
      </c>
      <c r="Y145" s="45">
        <v>4.0487500000000001</v>
      </c>
      <c r="Z145" s="46">
        <v>0.14449999999999999</v>
      </c>
      <c r="AA145" s="45">
        <v>4.7937500000000002</v>
      </c>
      <c r="AB145" s="45">
        <v>1.87625</v>
      </c>
      <c r="AC145" s="45">
        <v>2.335</v>
      </c>
      <c r="AD145" s="45">
        <v>0.1225</v>
      </c>
      <c r="AE145" s="45">
        <v>2.1462500000000002</v>
      </c>
      <c r="AF145" s="45">
        <v>0.22625000000000001</v>
      </c>
      <c r="AG145" s="45">
        <v>2.7075</v>
      </c>
      <c r="AH145" s="45">
        <v>1.2324999999999999</v>
      </c>
      <c r="AI145" s="53"/>
      <c r="AJ145" s="47">
        <v>2.82</v>
      </c>
      <c r="AK145" s="46" t="s">
        <v>132</v>
      </c>
      <c r="AL145" s="46" t="s">
        <v>133</v>
      </c>
      <c r="AM145" s="47">
        <v>1.125</v>
      </c>
      <c r="AN145" s="47" t="s">
        <v>9</v>
      </c>
    </row>
    <row r="146" spans="1:40" customFormat="1" ht="15" customHeight="1" x14ac:dyDescent="0.3">
      <c r="W146" s="43">
        <v>2005</v>
      </c>
      <c r="X146" s="44">
        <v>6.9371955904456337</v>
      </c>
      <c r="Y146" s="45">
        <v>4.46875</v>
      </c>
      <c r="Z146" s="46">
        <v>0.15337499999999998</v>
      </c>
      <c r="AA146" s="45">
        <v>5.7312500000000002</v>
      </c>
      <c r="AB146" s="45">
        <v>2.3725000000000001</v>
      </c>
      <c r="AC146" s="45">
        <v>2.3224999999999998</v>
      </c>
      <c r="AD146" s="45">
        <v>7.6249999999999998E-2</v>
      </c>
      <c r="AE146" s="45">
        <v>2.2887499999999998</v>
      </c>
      <c r="AF146" s="45">
        <v>0.39</v>
      </c>
      <c r="AG146" s="45">
        <v>3.2662499999999999</v>
      </c>
      <c r="AH146" s="45">
        <v>1.4225000000000001</v>
      </c>
      <c r="AI146" s="53"/>
      <c r="AJ146" s="47">
        <v>3</v>
      </c>
      <c r="AK146" s="46" t="s">
        <v>132</v>
      </c>
      <c r="AL146" s="277">
        <v>6.7500000000000004E-2</v>
      </c>
      <c r="AM146" s="47">
        <v>0.73750000000000004</v>
      </c>
      <c r="AN146" s="47" t="s">
        <v>9</v>
      </c>
    </row>
    <row r="147" spans="1:40" customFormat="1" ht="15" customHeight="1" x14ac:dyDescent="0.3">
      <c r="W147" s="43">
        <v>2006</v>
      </c>
      <c r="X147" s="44">
        <v>6.8058006263600852</v>
      </c>
      <c r="Y147" s="45">
        <v>3.936666666666667</v>
      </c>
      <c r="Z147" s="46">
        <v>0.16350000000000001</v>
      </c>
      <c r="AA147" s="45">
        <v>4.53</v>
      </c>
      <c r="AB147" s="45">
        <v>2.1116666666666668</v>
      </c>
      <c r="AC147" s="45">
        <v>2.0883333333333334</v>
      </c>
      <c r="AD147" s="45">
        <v>0.03</v>
      </c>
      <c r="AE147" s="45">
        <v>1.9966666666666668</v>
      </c>
      <c r="AF147" s="45">
        <v>0.33166666666666672</v>
      </c>
      <c r="AG147" s="45">
        <v>2.8016666666666663</v>
      </c>
      <c r="AH147" s="45">
        <v>1.23</v>
      </c>
      <c r="AI147" s="53"/>
      <c r="AJ147" s="47">
        <v>2.4</v>
      </c>
      <c r="AK147" s="46" t="s">
        <v>145</v>
      </c>
      <c r="AL147" s="46" t="s">
        <v>144</v>
      </c>
      <c r="AM147" s="47">
        <v>0.6166666666666667</v>
      </c>
      <c r="AN147" s="47" t="s">
        <v>9</v>
      </c>
    </row>
    <row r="148" spans="1:40" customFormat="1" ht="15" customHeight="1" x14ac:dyDescent="0.3">
      <c r="A148" s="301" t="s">
        <v>393</v>
      </c>
      <c r="W148" s="43">
        <v>2007</v>
      </c>
      <c r="X148" s="44">
        <v>7.0907933308811124</v>
      </c>
      <c r="Y148" s="45">
        <v>4.5824999999999996</v>
      </c>
      <c r="Z148" s="46">
        <v>0.20617519980019983</v>
      </c>
      <c r="AA148" s="45">
        <v>5.7675000000000001</v>
      </c>
      <c r="AB148" s="45">
        <v>1.2237499999999999</v>
      </c>
      <c r="AC148" s="45">
        <v>2.2687499999999998</v>
      </c>
      <c r="AD148" s="45">
        <v>0.03</v>
      </c>
      <c r="AE148" s="45">
        <v>2.2425000000000002</v>
      </c>
      <c r="AF148" s="45">
        <v>0.3</v>
      </c>
      <c r="AG148" s="45">
        <v>3.57</v>
      </c>
      <c r="AH148" s="45">
        <v>1.4550000000000001</v>
      </c>
      <c r="AI148" s="53"/>
      <c r="AJ148" s="47">
        <v>2.7</v>
      </c>
      <c r="AK148" s="46" t="s">
        <v>145</v>
      </c>
      <c r="AL148" s="46" t="s">
        <v>144</v>
      </c>
      <c r="AM148" s="47">
        <v>1</v>
      </c>
      <c r="AN148" s="47" t="s">
        <v>9</v>
      </c>
    </row>
    <row r="149" spans="1:40" customFormat="1" ht="15" customHeight="1" x14ac:dyDescent="0.3">
      <c r="W149" s="43">
        <v>2008</v>
      </c>
      <c r="X149" s="44">
        <v>7.1859843011304196</v>
      </c>
      <c r="Y149" s="45">
        <v>4.3574999999999999</v>
      </c>
      <c r="Z149" s="46">
        <v>0.18305860805860807</v>
      </c>
      <c r="AA149" s="45">
        <v>5.3664166666666668</v>
      </c>
      <c r="AB149" s="45">
        <v>1.7815833333333333</v>
      </c>
      <c r="AC149" s="45">
        <v>2.160333333333333</v>
      </c>
      <c r="AD149" s="45">
        <v>3.7166666666666667E-2</v>
      </c>
      <c r="AE149" s="45">
        <v>2.1024166666666666</v>
      </c>
      <c r="AF149" s="45">
        <v>0.28295833333333331</v>
      </c>
      <c r="AG149" s="45">
        <v>3.2445416666666667</v>
      </c>
      <c r="AH149" s="45">
        <v>1.4478333333333335</v>
      </c>
      <c r="AI149" s="53"/>
      <c r="AJ149" s="47">
        <v>2.7</v>
      </c>
      <c r="AK149" s="46" t="s">
        <v>145</v>
      </c>
      <c r="AL149" s="46" t="s">
        <v>147</v>
      </c>
      <c r="AM149" s="47">
        <v>0.8</v>
      </c>
      <c r="AN149" s="47" t="s">
        <v>9</v>
      </c>
    </row>
    <row r="150" spans="1:40" customFormat="1" ht="15" customHeight="1" x14ac:dyDescent="0.3">
      <c r="W150" s="43">
        <v>2009</v>
      </c>
      <c r="X150" s="44">
        <v>7.0424235209929344</v>
      </c>
      <c r="Y150" s="45">
        <v>4.2574999999999994</v>
      </c>
      <c r="Z150" s="46">
        <v>0.17629920079920081</v>
      </c>
      <c r="AA150" s="45">
        <v>5.1773749999999996</v>
      </c>
      <c r="AB150" s="45">
        <v>1.4700833333333332</v>
      </c>
      <c r="AC150" s="45">
        <v>2.1293333333333333</v>
      </c>
      <c r="AD150" s="45">
        <v>1.1770833333333333E-2</v>
      </c>
      <c r="AE150" s="45">
        <v>2.0768333333333331</v>
      </c>
      <c r="AF150" s="45">
        <v>0.26491666666666669</v>
      </c>
      <c r="AG150" s="45">
        <v>3.0287500000000001</v>
      </c>
      <c r="AH150" s="45">
        <v>1.350166666666667</v>
      </c>
      <c r="AI150" s="43"/>
      <c r="AJ150" s="47">
        <v>2.706666666666667</v>
      </c>
      <c r="AK150" s="46" t="s">
        <v>145</v>
      </c>
      <c r="AL150" s="46" t="s">
        <v>147</v>
      </c>
      <c r="AM150" s="47">
        <v>0.7</v>
      </c>
      <c r="AN150" s="47" t="s">
        <v>9</v>
      </c>
    </row>
    <row r="151" spans="1:40" customFormat="1" ht="15" customHeight="1" x14ac:dyDescent="0.3">
      <c r="W151" s="43">
        <v>2010</v>
      </c>
      <c r="X151" s="44">
        <v>7.0139852100170836</v>
      </c>
      <c r="Y151" s="45">
        <v>3.7370833333333335</v>
      </c>
      <c r="Z151" s="46">
        <v>0.15762216949716951</v>
      </c>
      <c r="AA151" s="45">
        <v>4.5764166666666668</v>
      </c>
      <c r="AB151" s="45">
        <v>1.0958749999999999</v>
      </c>
      <c r="AC151" s="45">
        <v>1.9594583333333333</v>
      </c>
      <c r="AD151" s="45" t="s">
        <v>147</v>
      </c>
      <c r="AE151" s="45">
        <v>1.8770833333333334</v>
      </c>
      <c r="AF151" s="45">
        <v>0.24966666666666668</v>
      </c>
      <c r="AG151" s="45">
        <v>2.6080000000000001</v>
      </c>
      <c r="AH151" s="45">
        <v>1.1774166666666668</v>
      </c>
      <c r="AI151" s="43"/>
      <c r="AJ151" s="47">
        <v>2.2575000000000003</v>
      </c>
      <c r="AK151" s="46" t="s">
        <v>145</v>
      </c>
      <c r="AL151" s="46" t="s">
        <v>147</v>
      </c>
      <c r="AM151" s="47">
        <v>0.48871447137016433</v>
      </c>
      <c r="AN151" s="47" t="s">
        <v>9</v>
      </c>
    </row>
    <row r="152" spans="1:40" customFormat="1" ht="15" customHeight="1" x14ac:dyDescent="0.3">
      <c r="W152" s="43">
        <v>2011</v>
      </c>
      <c r="X152" s="44">
        <v>7.11292248457009</v>
      </c>
      <c r="Y152" s="45">
        <v>3.8484600000000002</v>
      </c>
      <c r="Z152" s="46">
        <v>0.15875790875790877</v>
      </c>
      <c r="AA152" s="45">
        <v>4.7726249999999997</v>
      </c>
      <c r="AB152" s="45">
        <v>1.3379166666666666</v>
      </c>
      <c r="AC152" s="45">
        <v>1.8562500000000002</v>
      </c>
      <c r="AD152" s="45" t="s">
        <v>147</v>
      </c>
      <c r="AE152" s="45">
        <v>1.8905416666666666</v>
      </c>
      <c r="AF152" s="45">
        <v>0.23033333333333333</v>
      </c>
      <c r="AG152" s="45">
        <v>3.050791666666667</v>
      </c>
      <c r="AH152" s="45">
        <v>1.21675</v>
      </c>
      <c r="AI152" s="43"/>
      <c r="AJ152" s="47">
        <v>1.81</v>
      </c>
      <c r="AK152" s="46" t="s">
        <v>145</v>
      </c>
      <c r="AL152" s="46" t="s">
        <v>147</v>
      </c>
      <c r="AM152" s="47">
        <v>0.82522555844101619</v>
      </c>
      <c r="AN152" s="47" t="s">
        <v>9</v>
      </c>
    </row>
    <row r="153" spans="1:40" customFormat="1" ht="15" customHeight="1" x14ac:dyDescent="0.3">
      <c r="W153" s="43">
        <v>2012</v>
      </c>
      <c r="X153" s="44">
        <v>7.1098064486417343</v>
      </c>
      <c r="Y153" s="45">
        <v>3.75875</v>
      </c>
      <c r="Z153" s="46">
        <v>0.1535</v>
      </c>
      <c r="AA153" s="45">
        <v>4.6549999999999994</v>
      </c>
      <c r="AB153" s="45">
        <v>1.31375</v>
      </c>
      <c r="AC153" s="45">
        <v>1.88625</v>
      </c>
      <c r="AD153" s="45" t="s">
        <v>147</v>
      </c>
      <c r="AE153" s="45">
        <v>1.8450000000000002</v>
      </c>
      <c r="AF153" s="45">
        <v>0.22749999999999998</v>
      </c>
      <c r="AG153" s="45">
        <v>2.7824999999999998</v>
      </c>
      <c r="AH153" s="45">
        <v>1.2337500000000001</v>
      </c>
      <c r="AI153" s="43"/>
      <c r="AJ153" s="47">
        <v>2.2925</v>
      </c>
      <c r="AK153" s="46" t="s">
        <v>145</v>
      </c>
      <c r="AL153" s="46" t="s">
        <v>147</v>
      </c>
      <c r="AM153" s="47">
        <v>0.5</v>
      </c>
      <c r="AN153" s="47" t="s">
        <v>9</v>
      </c>
    </row>
    <row r="154" spans="1:40" customFormat="1" ht="15" customHeight="1" x14ac:dyDescent="0.3">
      <c r="W154" s="43">
        <v>2013</v>
      </c>
      <c r="X154" s="44">
        <v>7.1745158805445541</v>
      </c>
      <c r="Y154" s="45">
        <v>3.9437500000000001</v>
      </c>
      <c r="Z154" s="46">
        <v>0.16475000000000001</v>
      </c>
      <c r="AA154" s="45">
        <v>5.0187499999999998</v>
      </c>
      <c r="AB154" s="45">
        <v>1.06125</v>
      </c>
      <c r="AC154" s="45">
        <v>1.9650000000000001</v>
      </c>
      <c r="AD154" s="45" t="s">
        <v>147</v>
      </c>
      <c r="AE154" s="45">
        <v>1.96875</v>
      </c>
      <c r="AF154" s="45">
        <v>0.24374999999999999</v>
      </c>
      <c r="AG154" s="45">
        <v>2.7337500000000001</v>
      </c>
      <c r="AH154" s="45">
        <v>1.2462499999999999</v>
      </c>
      <c r="AI154" s="43"/>
      <c r="AJ154" s="47">
        <v>2.3774999999999999</v>
      </c>
      <c r="AK154" s="46" t="s">
        <v>145</v>
      </c>
      <c r="AL154" s="46" t="s">
        <v>147</v>
      </c>
      <c r="AM154" s="47">
        <v>0.5</v>
      </c>
      <c r="AN154" s="47" t="s">
        <v>9</v>
      </c>
    </row>
    <row r="155" spans="1:40" customFormat="1" ht="15" customHeight="1" x14ac:dyDescent="0.3">
      <c r="W155" s="43">
        <v>2014</v>
      </c>
      <c r="X155" s="44">
        <v>7.0638556216742163</v>
      </c>
      <c r="Y155" s="45">
        <v>3.7337499999999997</v>
      </c>
      <c r="Z155" s="46">
        <v>0.13999999999999999</v>
      </c>
      <c r="AA155" s="45">
        <v>4.6675000000000004</v>
      </c>
      <c r="AB155" s="45">
        <v>1.2137499999999999</v>
      </c>
      <c r="AC155" s="45">
        <v>1.86</v>
      </c>
      <c r="AD155" s="45" t="s">
        <v>147</v>
      </c>
      <c r="AE155" s="45">
        <v>1.82375</v>
      </c>
      <c r="AF155" s="45">
        <v>0.26625000000000004</v>
      </c>
      <c r="AG155" s="45">
        <v>2.3362499999999997</v>
      </c>
      <c r="AH155" s="45">
        <v>1.1225000000000001</v>
      </c>
      <c r="AI155" s="43"/>
      <c r="AJ155" s="47">
        <v>1.92</v>
      </c>
      <c r="AK155" s="46" t="s">
        <v>145</v>
      </c>
      <c r="AL155" s="46" t="s">
        <v>147</v>
      </c>
      <c r="AM155" s="47">
        <v>0.5</v>
      </c>
      <c r="AN155" s="47" t="s">
        <v>9</v>
      </c>
    </row>
    <row r="156" spans="1:40" customFormat="1" ht="15" customHeight="1" x14ac:dyDescent="0.3">
      <c r="W156" s="43">
        <v>2015</v>
      </c>
      <c r="X156" s="44">
        <v>7.1574106239751627</v>
      </c>
      <c r="Y156" s="45">
        <v>3.5649999999999999</v>
      </c>
      <c r="Z156" s="46">
        <v>0.14883333333333335</v>
      </c>
      <c r="AA156" s="45">
        <v>4.376666666666666</v>
      </c>
      <c r="AB156" s="45">
        <v>1.0599999999999998</v>
      </c>
      <c r="AC156" s="45">
        <v>1.8666666666666665</v>
      </c>
      <c r="AD156" s="45" t="s">
        <v>147</v>
      </c>
      <c r="AE156" s="45">
        <v>1.7883333333333333</v>
      </c>
      <c r="AF156" s="45">
        <v>0.26666666666666666</v>
      </c>
      <c r="AG156" s="45">
        <v>2.1166666666666667</v>
      </c>
      <c r="AH156" s="45">
        <v>1.0533333333333332</v>
      </c>
      <c r="AI156" s="43"/>
      <c r="AJ156" s="47">
        <v>2.2399999999999998</v>
      </c>
      <c r="AK156" s="46" t="s">
        <v>145</v>
      </c>
      <c r="AL156" s="46" t="s">
        <v>147</v>
      </c>
      <c r="AM156" s="47">
        <v>0.55000000000000004</v>
      </c>
      <c r="AN156" s="47" t="s">
        <v>9</v>
      </c>
    </row>
    <row r="157" spans="1:40" customFormat="1" ht="15" customHeight="1" x14ac:dyDescent="0.3">
      <c r="W157" s="43">
        <v>2016</v>
      </c>
      <c r="X157" s="44">
        <v>7.1122703070082061</v>
      </c>
      <c r="Y157" s="45">
        <v>3.73</v>
      </c>
      <c r="Z157" s="46">
        <v>0.14124999999999999</v>
      </c>
      <c r="AA157" s="45">
        <v>5.3674999999999997</v>
      </c>
      <c r="AB157" s="45">
        <v>1.3900000000000001</v>
      </c>
      <c r="AC157" s="45">
        <v>1.7775000000000001</v>
      </c>
      <c r="AD157" s="45" t="s">
        <v>147</v>
      </c>
      <c r="AE157" s="45">
        <v>1.885</v>
      </c>
      <c r="AF157" s="45">
        <v>0.26500000000000001</v>
      </c>
      <c r="AG157" s="45">
        <v>2.3850000000000002</v>
      </c>
      <c r="AH157" s="45">
        <v>1.2</v>
      </c>
      <c r="AI157" s="43"/>
      <c r="AJ157" s="47">
        <v>4.75</v>
      </c>
      <c r="AK157" s="46" t="s">
        <v>145</v>
      </c>
      <c r="AL157" s="46" t="s">
        <v>147</v>
      </c>
      <c r="AM157" s="47">
        <v>0.6</v>
      </c>
      <c r="AN157" s="47" t="s">
        <v>9</v>
      </c>
    </row>
    <row r="158" spans="1:40" customFormat="1" ht="15" customHeight="1" thickBot="1" x14ac:dyDescent="0.35">
      <c r="W158" s="54">
        <v>2017</v>
      </c>
      <c r="X158" s="55">
        <v>7.0225536838394724</v>
      </c>
      <c r="Y158" s="56">
        <v>3.8925000000000001</v>
      </c>
      <c r="Z158" s="57">
        <v>0.16462499999999999</v>
      </c>
      <c r="AA158" s="56">
        <v>5.3325000000000005</v>
      </c>
      <c r="AB158" s="56">
        <v>0.96624999999999994</v>
      </c>
      <c r="AC158" s="56">
        <v>1.8387499999999999</v>
      </c>
      <c r="AD158" s="56" t="s">
        <v>147</v>
      </c>
      <c r="AE158" s="56">
        <v>1.9562499999999998</v>
      </c>
      <c r="AF158" s="56">
        <v>0.25750000000000001</v>
      </c>
      <c r="AG158" s="56">
        <v>2.8224999999999998</v>
      </c>
      <c r="AH158" s="56">
        <v>1.3075000000000001</v>
      </c>
      <c r="AI158" s="54"/>
      <c r="AJ158" s="58">
        <v>3.3450000000000002</v>
      </c>
      <c r="AK158" s="57" t="s">
        <v>145</v>
      </c>
      <c r="AL158" s="57" t="s">
        <v>147</v>
      </c>
      <c r="AM158" s="58">
        <v>0.55000000000000004</v>
      </c>
      <c r="AN158" s="58" t="s">
        <v>9</v>
      </c>
    </row>
    <row r="159" spans="1:40" customFormat="1" ht="15" customHeight="1" x14ac:dyDescent="0.3">
      <c r="W159" s="33"/>
      <c r="X159" s="34"/>
      <c r="Y159" s="35"/>
      <c r="Z159" s="36"/>
      <c r="AA159" s="35"/>
      <c r="AB159" s="35"/>
      <c r="AC159" s="35"/>
      <c r="AD159" s="35"/>
      <c r="AE159" s="35"/>
      <c r="AF159" s="35"/>
      <c r="AG159" s="35"/>
      <c r="AH159" s="35"/>
      <c r="AI159" s="37"/>
      <c r="AJ159" s="39"/>
      <c r="AK159" s="38"/>
      <c r="AL159" s="38"/>
      <c r="AM159" s="39"/>
      <c r="AN159" s="39"/>
    </row>
    <row r="160" spans="1:40" customFormat="1" ht="15" customHeight="1" thickBot="1" x14ac:dyDescent="0.35">
      <c r="W160" s="40" t="s">
        <v>417</v>
      </c>
      <c r="X160" s="34"/>
      <c r="Y160" s="35"/>
      <c r="Z160" s="36"/>
      <c r="AA160" s="35"/>
      <c r="AB160" s="35"/>
      <c r="AC160" s="35"/>
      <c r="AD160" s="35"/>
      <c r="AE160" s="35"/>
      <c r="AF160" s="35"/>
      <c r="AG160" s="35"/>
      <c r="AH160" s="35"/>
      <c r="AI160" s="37"/>
      <c r="AJ160" s="39"/>
      <c r="AK160" s="38"/>
      <c r="AL160" s="38"/>
      <c r="AM160" s="39"/>
      <c r="AN160" s="39"/>
    </row>
    <row r="161" spans="1:40" customFormat="1" ht="15" customHeight="1" x14ac:dyDescent="0.3">
      <c r="W161" s="41"/>
      <c r="X161" s="982" t="s">
        <v>16</v>
      </c>
      <c r="Y161" s="982"/>
      <c r="Z161" s="982"/>
      <c r="AA161" s="982"/>
      <c r="AB161" s="982"/>
      <c r="AC161" s="982"/>
      <c r="AD161" s="982"/>
      <c r="AE161" s="982"/>
      <c r="AF161" s="982"/>
      <c r="AG161" s="982"/>
      <c r="AH161" s="982"/>
      <c r="AI161" s="42"/>
      <c r="AJ161" s="982" t="s">
        <v>70</v>
      </c>
      <c r="AK161" s="982"/>
      <c r="AL161" s="982"/>
      <c r="AM161" s="982"/>
      <c r="AN161" s="982"/>
    </row>
    <row r="162" spans="1:40" customFormat="1" ht="15" customHeight="1" x14ac:dyDescent="0.45">
      <c r="W162" s="43"/>
      <c r="X162" s="44" t="s">
        <v>94</v>
      </c>
      <c r="Y162" s="45" t="s">
        <v>95</v>
      </c>
      <c r="Z162" s="46" t="s">
        <v>96</v>
      </c>
      <c r="AA162" s="45" t="s">
        <v>120</v>
      </c>
      <c r="AB162" s="45" t="s">
        <v>121</v>
      </c>
      <c r="AC162" s="45" t="s">
        <v>122</v>
      </c>
      <c r="AD162" s="45" t="s">
        <v>123</v>
      </c>
      <c r="AE162" s="45" t="s">
        <v>124</v>
      </c>
      <c r="AF162" s="45" t="s">
        <v>125</v>
      </c>
      <c r="AG162" s="45" t="s">
        <v>126</v>
      </c>
      <c r="AH162" s="45" t="s">
        <v>127</v>
      </c>
      <c r="AI162" s="43"/>
      <c r="AJ162" s="47" t="s">
        <v>25</v>
      </c>
      <c r="AK162" s="46" t="s">
        <v>128</v>
      </c>
      <c r="AL162" s="46" t="s">
        <v>129</v>
      </c>
      <c r="AM162" s="47" t="s">
        <v>90</v>
      </c>
      <c r="AN162" s="47" t="s">
        <v>26</v>
      </c>
    </row>
    <row r="163" spans="1:40" customFormat="1" ht="15" customHeight="1" x14ac:dyDescent="0.3">
      <c r="W163" s="48"/>
      <c r="X163" s="49"/>
      <c r="Y163" s="50" t="s">
        <v>114</v>
      </c>
      <c r="Z163" s="51" t="s">
        <v>115</v>
      </c>
      <c r="AA163" s="50" t="s">
        <v>116</v>
      </c>
      <c r="AB163" s="50" t="s">
        <v>116</v>
      </c>
      <c r="AC163" s="50" t="s">
        <v>116</v>
      </c>
      <c r="AD163" s="50" t="s">
        <v>116</v>
      </c>
      <c r="AE163" s="50" t="s">
        <v>116</v>
      </c>
      <c r="AF163" s="50" t="s">
        <v>116</v>
      </c>
      <c r="AG163" s="50" t="s">
        <v>116</v>
      </c>
      <c r="AH163" s="50" t="s">
        <v>116</v>
      </c>
      <c r="AI163" s="48"/>
      <c r="AJ163" s="52" t="s">
        <v>117</v>
      </c>
      <c r="AK163" s="51" t="s">
        <v>116</v>
      </c>
      <c r="AL163" s="51" t="s">
        <v>116</v>
      </c>
      <c r="AM163" s="52" t="s">
        <v>116</v>
      </c>
      <c r="AN163" s="52" t="s">
        <v>116</v>
      </c>
    </row>
    <row r="164" spans="1:40" customFormat="1" ht="15" customHeight="1" x14ac:dyDescent="0.3">
      <c r="W164" s="43">
        <v>2001</v>
      </c>
      <c r="X164" s="44">
        <v>6.9808265679591486</v>
      </c>
      <c r="Y164" s="277">
        <v>9.4250000000000007</v>
      </c>
      <c r="Z164" s="46">
        <v>0.17350000000000002</v>
      </c>
      <c r="AA164" s="45">
        <v>4.0724999999999998</v>
      </c>
      <c r="AB164" s="45">
        <v>0.10800000000000001</v>
      </c>
      <c r="AC164" s="47">
        <v>19.725000000000001</v>
      </c>
      <c r="AD164" s="45">
        <v>0.15</v>
      </c>
      <c r="AE164" s="47">
        <v>12.225</v>
      </c>
      <c r="AF164" s="45">
        <v>1.75</v>
      </c>
      <c r="AG164" s="45">
        <v>1.23</v>
      </c>
      <c r="AH164" s="45">
        <v>1.6</v>
      </c>
      <c r="AI164" s="53"/>
      <c r="AJ164" s="47" t="s">
        <v>9</v>
      </c>
      <c r="AK164" s="46" t="s">
        <v>134</v>
      </c>
      <c r="AL164" s="46" t="s">
        <v>9</v>
      </c>
      <c r="AM164" s="47" t="s">
        <v>9</v>
      </c>
      <c r="AN164" s="47">
        <v>5.3</v>
      </c>
    </row>
    <row r="165" spans="1:40" customFormat="1" ht="15" customHeight="1" x14ac:dyDescent="0.3">
      <c r="W165" s="43">
        <v>2002</v>
      </c>
      <c r="X165" s="44">
        <v>7.0671696412252558</v>
      </c>
      <c r="Y165" s="296">
        <v>10.1</v>
      </c>
      <c r="Z165" s="46">
        <v>0.175875</v>
      </c>
      <c r="AA165" s="45">
        <v>3.92625</v>
      </c>
      <c r="AB165" s="45">
        <v>0.30199999999999999</v>
      </c>
      <c r="AC165" s="47">
        <v>21.9</v>
      </c>
      <c r="AD165" s="45">
        <v>0.12</v>
      </c>
      <c r="AE165" s="47">
        <v>12.9625</v>
      </c>
      <c r="AF165" s="45">
        <v>1.80375</v>
      </c>
      <c r="AG165" s="45">
        <v>1.2112499999999999</v>
      </c>
      <c r="AH165" s="45">
        <v>1.7549999999999999</v>
      </c>
      <c r="AI165" s="53"/>
      <c r="AJ165" s="47">
        <v>1.55</v>
      </c>
      <c r="AK165" s="46" t="s">
        <v>134</v>
      </c>
      <c r="AL165" s="46" t="s">
        <v>134</v>
      </c>
      <c r="AM165" s="47">
        <v>2.4750000000000001</v>
      </c>
      <c r="AN165" s="47">
        <v>5.7125000000000004</v>
      </c>
    </row>
    <row r="166" spans="1:40" customFormat="1" ht="15" customHeight="1" x14ac:dyDescent="0.3">
      <c r="A166" s="301" t="s">
        <v>171</v>
      </c>
      <c r="W166" s="43">
        <v>2003</v>
      </c>
      <c r="X166" s="44">
        <v>6.9836167778399103</v>
      </c>
      <c r="Y166" s="296">
        <v>10.85</v>
      </c>
      <c r="Z166" s="46">
        <v>0.17025000000000001</v>
      </c>
      <c r="AA166" s="45">
        <v>3.9562499999999998</v>
      </c>
      <c r="AB166" s="45">
        <v>0.14050000000000001</v>
      </c>
      <c r="AC166" s="47">
        <v>22.3125</v>
      </c>
      <c r="AD166" s="45">
        <v>0.19</v>
      </c>
      <c r="AE166" s="47">
        <v>13.4375</v>
      </c>
      <c r="AF166" s="45">
        <v>1.7825</v>
      </c>
      <c r="AG166" s="45">
        <v>1.0925</v>
      </c>
      <c r="AH166" s="45">
        <v>1.6850000000000001</v>
      </c>
      <c r="AI166" s="53"/>
      <c r="AJ166" s="47">
        <v>1.5249999999999999</v>
      </c>
      <c r="AK166" s="46" t="s">
        <v>134</v>
      </c>
      <c r="AL166" s="46" t="s">
        <v>134</v>
      </c>
      <c r="AM166" s="47">
        <v>2.6375000000000002</v>
      </c>
      <c r="AN166" s="47">
        <v>5.6124999999999998</v>
      </c>
    </row>
    <row r="167" spans="1:40" customFormat="1" ht="15" customHeight="1" x14ac:dyDescent="0.3">
      <c r="W167" s="43">
        <v>2004</v>
      </c>
      <c r="X167" s="44">
        <v>7.0985339165395587</v>
      </c>
      <c r="Y167" s="296">
        <v>10.675000000000001</v>
      </c>
      <c r="Z167" s="46">
        <v>0.16474999999999998</v>
      </c>
      <c r="AA167" s="45">
        <v>3.9637500000000001</v>
      </c>
      <c r="AB167" s="45">
        <v>0.2135</v>
      </c>
      <c r="AC167" s="47">
        <v>22.962499999999999</v>
      </c>
      <c r="AD167" s="45">
        <v>9.2499999999999999E-2</v>
      </c>
      <c r="AE167" s="47">
        <v>13.95</v>
      </c>
      <c r="AF167" s="45">
        <v>1.84375</v>
      </c>
      <c r="AG167" s="45">
        <v>1.05125</v>
      </c>
      <c r="AH167" s="45">
        <v>1.6850000000000001</v>
      </c>
      <c r="AI167" s="53"/>
      <c r="AJ167" s="47">
        <v>2.5</v>
      </c>
      <c r="AK167" s="46" t="s">
        <v>134</v>
      </c>
      <c r="AL167" s="46" t="s">
        <v>134</v>
      </c>
      <c r="AM167" s="47">
        <v>3.3250000000000002</v>
      </c>
      <c r="AN167" s="47">
        <v>4.7750000000000004</v>
      </c>
    </row>
    <row r="168" spans="1:40" customFormat="1" ht="15" customHeight="1" x14ac:dyDescent="0.3">
      <c r="W168" s="43">
        <v>2005</v>
      </c>
      <c r="X168" s="44">
        <v>7.0912945833974668</v>
      </c>
      <c r="Y168" s="296">
        <v>10.675000000000001</v>
      </c>
      <c r="Z168" s="46">
        <v>0.156</v>
      </c>
      <c r="AA168" s="45">
        <v>4.3062500000000004</v>
      </c>
      <c r="AB168" s="45">
        <v>0.13966666666666669</v>
      </c>
      <c r="AC168" s="47">
        <v>23.05</v>
      </c>
      <c r="AD168" s="45">
        <v>3.5000000000000003E-2</v>
      </c>
      <c r="AE168" s="47">
        <v>14.175000000000001</v>
      </c>
      <c r="AF168" s="45">
        <v>1.90625</v>
      </c>
      <c r="AG168" s="45">
        <v>1.4737499999999999</v>
      </c>
      <c r="AH168" s="45">
        <v>1.8174999999999999</v>
      </c>
      <c r="AI168" s="53"/>
      <c r="AJ168" s="47">
        <v>2.1749999999999998</v>
      </c>
      <c r="AK168" s="46">
        <v>3.0000000000000001E-3</v>
      </c>
      <c r="AL168" s="46" t="s">
        <v>134</v>
      </c>
      <c r="AM168" s="47">
        <v>2.5874999999999999</v>
      </c>
      <c r="AN168" s="47">
        <v>5.0250000000000004</v>
      </c>
    </row>
    <row r="169" spans="1:40" customFormat="1" ht="15" customHeight="1" x14ac:dyDescent="0.3">
      <c r="W169" s="43">
        <v>2006</v>
      </c>
      <c r="X169" s="44">
        <v>7.0061444920770555</v>
      </c>
      <c r="Y169" s="296">
        <v>10.28125</v>
      </c>
      <c r="Z169" s="46">
        <v>0.16155</v>
      </c>
      <c r="AA169" s="45">
        <v>4.4413750000000007</v>
      </c>
      <c r="AB169" s="45">
        <v>0.1346</v>
      </c>
      <c r="AC169" s="47">
        <v>21.61</v>
      </c>
      <c r="AD169" s="45">
        <v>0.105</v>
      </c>
      <c r="AE169" s="47">
        <v>13.76375</v>
      </c>
      <c r="AF169" s="45">
        <v>1.8256250000000001</v>
      </c>
      <c r="AG169" s="45">
        <v>1.4904999999999999</v>
      </c>
      <c r="AH169" s="45">
        <v>1.7657499999999999</v>
      </c>
      <c r="AI169" s="53"/>
      <c r="AJ169" s="47">
        <v>2.5</v>
      </c>
      <c r="AK169" s="46" t="s">
        <v>146</v>
      </c>
      <c r="AL169" s="46">
        <v>3.0000000000000001E-3</v>
      </c>
      <c r="AM169" s="47">
        <v>2.7225000000000001</v>
      </c>
      <c r="AN169" s="47">
        <v>4.835</v>
      </c>
    </row>
    <row r="170" spans="1:40" customFormat="1" ht="15" customHeight="1" x14ac:dyDescent="0.3">
      <c r="W170" s="43">
        <v>2007</v>
      </c>
      <c r="X170" s="44">
        <v>7.0228600861901587</v>
      </c>
      <c r="Y170" s="296">
        <v>10.762500000000001</v>
      </c>
      <c r="Z170" s="46">
        <v>0.175625</v>
      </c>
      <c r="AA170" s="45">
        <v>4.4887499999999996</v>
      </c>
      <c r="AB170" s="45">
        <v>0.10300000000000001</v>
      </c>
      <c r="AC170" s="47">
        <v>22.487499999999997</v>
      </c>
      <c r="AD170" s="45">
        <v>2.1249999999999998E-2</v>
      </c>
      <c r="AE170" s="47">
        <v>14.274999999999999</v>
      </c>
      <c r="AF170" s="45">
        <v>1.9387500000000002</v>
      </c>
      <c r="AG170" s="45">
        <v>1.5174999999999998</v>
      </c>
      <c r="AH170" s="45">
        <v>1.6212499999999999</v>
      </c>
      <c r="AI170" s="53"/>
      <c r="AJ170" s="47">
        <v>2.4500000000000002</v>
      </c>
      <c r="AK170" s="46" t="s">
        <v>146</v>
      </c>
      <c r="AL170" s="46" t="s">
        <v>146</v>
      </c>
      <c r="AM170" s="47">
        <v>2.625</v>
      </c>
      <c r="AN170" s="47">
        <v>5</v>
      </c>
    </row>
    <row r="171" spans="1:40" customFormat="1" ht="15" customHeight="1" x14ac:dyDescent="0.3">
      <c r="W171" s="43">
        <v>2008</v>
      </c>
      <c r="X171" s="44">
        <v>7.0548563043499515</v>
      </c>
      <c r="Y171" s="296">
        <v>10.74</v>
      </c>
      <c r="Z171" s="46">
        <v>0.1746103896103896</v>
      </c>
      <c r="AA171" s="45">
        <v>4.2424999999999997</v>
      </c>
      <c r="AB171" s="45">
        <v>0.1381375</v>
      </c>
      <c r="AC171" s="47">
        <v>22.84</v>
      </c>
      <c r="AD171" s="45">
        <v>3.2500000000000001E-2</v>
      </c>
      <c r="AE171" s="47">
        <v>14.274999999999999</v>
      </c>
      <c r="AF171" s="45">
        <v>1.8688750000000001</v>
      </c>
      <c r="AG171" s="45">
        <v>1.3708750000000001</v>
      </c>
      <c r="AH171" s="45">
        <v>1.6535</v>
      </c>
      <c r="AI171" s="53"/>
      <c r="AJ171" s="47">
        <v>3</v>
      </c>
      <c r="AK171" s="46" t="s">
        <v>146</v>
      </c>
      <c r="AL171" s="46" t="s">
        <v>146</v>
      </c>
      <c r="AM171" s="47">
        <v>2.5362499999999999</v>
      </c>
      <c r="AN171" s="47" t="s">
        <v>9</v>
      </c>
    </row>
    <row r="172" spans="1:40" customFormat="1" ht="15" customHeight="1" x14ac:dyDescent="0.3">
      <c r="W172" s="43">
        <v>2009</v>
      </c>
      <c r="X172" s="44">
        <v>7.0247030932113432</v>
      </c>
      <c r="Y172" s="296">
        <v>10.091249999999999</v>
      </c>
      <c r="Z172" s="46">
        <v>0.17083749999999998</v>
      </c>
      <c r="AA172" s="45">
        <v>4.1356250000000001</v>
      </c>
      <c r="AB172" s="45">
        <v>0.10495</v>
      </c>
      <c r="AC172" s="47">
        <v>21.975000000000001</v>
      </c>
      <c r="AD172" s="45">
        <v>3.125E-2</v>
      </c>
      <c r="AE172" s="47">
        <v>13.74625</v>
      </c>
      <c r="AF172" s="45">
        <v>1.7922500000000001</v>
      </c>
      <c r="AG172" s="45">
        <v>1.5193749999999999</v>
      </c>
      <c r="AH172" s="45">
        <v>1.8064999999999998</v>
      </c>
      <c r="AI172" s="53"/>
      <c r="AJ172" s="47">
        <v>2.65</v>
      </c>
      <c r="AK172" s="46" t="s">
        <v>146</v>
      </c>
      <c r="AL172" s="46" t="s">
        <v>146</v>
      </c>
      <c r="AM172" s="47">
        <v>2.9362499999999998</v>
      </c>
      <c r="AN172" s="47" t="s">
        <v>9</v>
      </c>
    </row>
    <row r="173" spans="1:40" customFormat="1" ht="15" customHeight="1" x14ac:dyDescent="0.3">
      <c r="W173" s="43">
        <v>2010</v>
      </c>
      <c r="X173" s="44">
        <v>7.0262708791415047</v>
      </c>
      <c r="Y173" s="296">
        <v>10.074999999999999</v>
      </c>
      <c r="Z173" s="46">
        <v>0.14419999999999999</v>
      </c>
      <c r="AA173" s="45">
        <v>4.0024999999999995</v>
      </c>
      <c r="AB173" s="45">
        <v>0.16337499999999999</v>
      </c>
      <c r="AC173" s="47">
        <v>21.925000000000004</v>
      </c>
      <c r="AD173" s="45">
        <v>3.875E-2</v>
      </c>
      <c r="AE173" s="47">
        <v>13.487500000000001</v>
      </c>
      <c r="AF173" s="45">
        <v>1.7650000000000001</v>
      </c>
      <c r="AG173" s="45">
        <v>1.6675</v>
      </c>
      <c r="AH173" s="45">
        <v>1.8774999999999999</v>
      </c>
      <c r="AI173" s="53"/>
      <c r="AJ173" s="47">
        <v>2.9249999999999998</v>
      </c>
      <c r="AK173" s="46" t="s">
        <v>146</v>
      </c>
      <c r="AL173" s="46" t="s">
        <v>146</v>
      </c>
      <c r="AM173" s="47">
        <v>2.8499999999999996</v>
      </c>
      <c r="AN173" s="47">
        <v>5.4874999999999998</v>
      </c>
    </row>
    <row r="174" spans="1:40" customFormat="1" ht="15" customHeight="1" x14ac:dyDescent="0.3">
      <c r="W174" s="43">
        <v>2011</v>
      </c>
      <c r="X174" s="44">
        <v>6.9692212886283569</v>
      </c>
      <c r="Y174" s="296">
        <v>10.862500000000001</v>
      </c>
      <c r="Z174" s="46">
        <v>0.168125</v>
      </c>
      <c r="AA174" s="45">
        <v>4.0749999999999993</v>
      </c>
      <c r="AB174" s="45">
        <v>0.20912500000000001</v>
      </c>
      <c r="AC174" s="47">
        <v>23.575000000000003</v>
      </c>
      <c r="AD174" s="45">
        <v>3.6250000000000004E-2</v>
      </c>
      <c r="AE174" s="47">
        <v>14.324999999999999</v>
      </c>
      <c r="AF174" s="45">
        <v>1.8949999999999998</v>
      </c>
      <c r="AG174" s="45">
        <v>1.8512500000000001</v>
      </c>
      <c r="AH174" s="45">
        <v>2.0649999999999999</v>
      </c>
      <c r="AI174" s="53"/>
      <c r="AJ174" s="47">
        <v>3.1750000000000003</v>
      </c>
      <c r="AK174" s="46" t="s">
        <v>146</v>
      </c>
      <c r="AL174" s="46" t="s">
        <v>146</v>
      </c>
      <c r="AM174" s="47">
        <v>2.4375</v>
      </c>
      <c r="AN174" s="47">
        <v>5.0374999999999996</v>
      </c>
    </row>
    <row r="175" spans="1:40" customFormat="1" ht="15" customHeight="1" x14ac:dyDescent="0.3">
      <c r="W175" s="43">
        <v>2012</v>
      </c>
      <c r="X175" s="44">
        <v>6.9955155594885099</v>
      </c>
      <c r="Y175" s="296">
        <v>11.012500000000001</v>
      </c>
      <c r="Z175" s="46">
        <v>0.17774999999999999</v>
      </c>
      <c r="AA175" s="45">
        <v>4.0187500000000007</v>
      </c>
      <c r="AB175" s="45">
        <v>0.15112499999999998</v>
      </c>
      <c r="AC175" s="47">
        <v>24.298749999999998</v>
      </c>
      <c r="AD175" s="45">
        <v>3.875E-2</v>
      </c>
      <c r="AE175" s="47">
        <v>14.733750000000001</v>
      </c>
      <c r="AF175" s="45">
        <v>1.9224999999999999</v>
      </c>
      <c r="AG175" s="45">
        <v>1.88</v>
      </c>
      <c r="AH175" s="45">
        <v>2.0350000000000001</v>
      </c>
      <c r="AI175" s="53"/>
      <c r="AJ175" s="47">
        <v>2.6749999999999998</v>
      </c>
      <c r="AK175" s="46" t="s">
        <v>146</v>
      </c>
      <c r="AL175" s="46">
        <v>4.0000000000000001E-3</v>
      </c>
      <c r="AM175" s="47">
        <v>2.2000000000000002</v>
      </c>
      <c r="AN175" s="47">
        <v>4.6749999999999998</v>
      </c>
    </row>
    <row r="176" spans="1:40" customFormat="1" ht="15" customHeight="1" x14ac:dyDescent="0.3">
      <c r="W176" s="43">
        <v>2013</v>
      </c>
      <c r="X176" s="44">
        <v>7.0065411661043804</v>
      </c>
      <c r="Y176" s="277">
        <v>9.8874999999999993</v>
      </c>
      <c r="Z176" s="46">
        <v>0.16512499999999999</v>
      </c>
      <c r="AA176" s="45">
        <v>4.1462500000000002</v>
      </c>
      <c r="AB176" s="45">
        <v>0.13150000000000001</v>
      </c>
      <c r="AC176" s="47">
        <v>21.537500000000001</v>
      </c>
      <c r="AD176" s="45">
        <v>3.2500000000000001E-2</v>
      </c>
      <c r="AE176" s="47">
        <v>13.225000000000001</v>
      </c>
      <c r="AF176" s="45">
        <v>1.7787500000000001</v>
      </c>
      <c r="AG176" s="45">
        <v>1.7574999999999998</v>
      </c>
      <c r="AH176" s="45">
        <v>1.8924999999999998</v>
      </c>
      <c r="AI176" s="53"/>
      <c r="AJ176" s="47">
        <v>2.5249999999999999</v>
      </c>
      <c r="AK176" s="46" t="s">
        <v>146</v>
      </c>
      <c r="AL176" s="46" t="s">
        <v>146</v>
      </c>
      <c r="AM176" s="47">
        <v>2.4624999999999999</v>
      </c>
      <c r="AN176" s="47">
        <v>4.9874999999999998</v>
      </c>
    </row>
    <row r="177" spans="1:40" customFormat="1" ht="15" customHeight="1" x14ac:dyDescent="0.3">
      <c r="W177" s="43">
        <v>2014</v>
      </c>
      <c r="X177" s="44">
        <v>7.0576811590789799</v>
      </c>
      <c r="Y177" s="277">
        <v>10.54125</v>
      </c>
      <c r="Z177" s="46">
        <v>0.16012499999999999</v>
      </c>
      <c r="AA177" s="45">
        <v>3.9925000000000002</v>
      </c>
      <c r="AB177" s="45">
        <v>0.14249999999999999</v>
      </c>
      <c r="AC177" s="47">
        <v>21.653750000000002</v>
      </c>
      <c r="AD177" s="45">
        <v>3.7499999999999999E-2</v>
      </c>
      <c r="AE177" s="47">
        <v>12.759999999999998</v>
      </c>
      <c r="AF177" s="45">
        <v>1.69875</v>
      </c>
      <c r="AG177" s="45">
        <v>1.6425000000000001</v>
      </c>
      <c r="AH177" s="45">
        <v>1.8287499999999999</v>
      </c>
      <c r="AI177" s="53"/>
      <c r="AJ177" s="47">
        <v>3.0750000000000002</v>
      </c>
      <c r="AK177" s="46" t="s">
        <v>146</v>
      </c>
      <c r="AL177" s="46" t="s">
        <v>146</v>
      </c>
      <c r="AM177" s="47">
        <v>2.1374999999999997</v>
      </c>
      <c r="AN177" s="47">
        <v>4.8125</v>
      </c>
    </row>
    <row r="178" spans="1:40" customFormat="1" ht="15" customHeight="1" x14ac:dyDescent="0.3">
      <c r="W178" s="43">
        <v>2015</v>
      </c>
      <c r="X178" s="44">
        <v>6.9086126454949808</v>
      </c>
      <c r="Y178" s="277">
        <v>10.303750000000001</v>
      </c>
      <c r="Z178" s="46">
        <v>0.16262500000000002</v>
      </c>
      <c r="AA178" s="45">
        <v>4.6187500000000004</v>
      </c>
      <c r="AB178" s="45" t="s">
        <v>375</v>
      </c>
      <c r="AC178" s="47">
        <v>23.978750000000002</v>
      </c>
      <c r="AD178" s="45" t="s">
        <v>376</v>
      </c>
      <c r="AE178" s="47">
        <v>14.25</v>
      </c>
      <c r="AF178" s="45">
        <v>1.78</v>
      </c>
      <c r="AG178" s="45">
        <v>1.75125</v>
      </c>
      <c r="AH178" s="45">
        <v>1.9</v>
      </c>
      <c r="AI178" s="53"/>
      <c r="AJ178" s="47">
        <v>3.45</v>
      </c>
      <c r="AK178" s="46" t="s">
        <v>146</v>
      </c>
      <c r="AL178" s="46" t="s">
        <v>147</v>
      </c>
      <c r="AM178" s="47">
        <v>2.2000000000000002</v>
      </c>
      <c r="AN178" s="47" t="s">
        <v>9</v>
      </c>
    </row>
    <row r="179" spans="1:40" customFormat="1" ht="15" customHeight="1" x14ac:dyDescent="0.3">
      <c r="W179" s="43">
        <v>2016</v>
      </c>
      <c r="X179" s="44">
        <v>6.9643336854610913</v>
      </c>
      <c r="Y179" s="277">
        <v>9.9174999999999986</v>
      </c>
      <c r="Z179" s="46">
        <v>0.16750000000000001</v>
      </c>
      <c r="AA179" s="45">
        <v>4.1974999999999998</v>
      </c>
      <c r="AB179" s="45">
        <v>0.1</v>
      </c>
      <c r="AC179" s="47">
        <v>22.3</v>
      </c>
      <c r="AD179" s="45">
        <v>5.8749999999999997E-2</v>
      </c>
      <c r="AE179" s="47">
        <v>13.625</v>
      </c>
      <c r="AF179" s="45">
        <v>1.62625</v>
      </c>
      <c r="AG179" s="45">
        <v>1.5912500000000001</v>
      </c>
      <c r="AH179" s="45">
        <v>1.7837500000000002</v>
      </c>
      <c r="AI179" s="53"/>
      <c r="AJ179" s="47">
        <v>2.5249999999999999</v>
      </c>
      <c r="AK179" s="46" t="s">
        <v>146</v>
      </c>
      <c r="AL179" s="46" t="s">
        <v>147</v>
      </c>
      <c r="AM179" s="47">
        <v>2.2999999999999998</v>
      </c>
      <c r="AN179" s="47" t="s">
        <v>9</v>
      </c>
    </row>
    <row r="180" spans="1:40" customFormat="1" ht="15" customHeight="1" thickBot="1" x14ac:dyDescent="0.35">
      <c r="W180" s="54">
        <v>2017</v>
      </c>
      <c r="X180" s="55">
        <v>6.9899165257598463</v>
      </c>
      <c r="Y180" s="278">
        <v>9.8862500000000004</v>
      </c>
      <c r="Z180" s="57">
        <v>0.16975000000000001</v>
      </c>
      <c r="AA180" s="56">
        <v>4.1325000000000003</v>
      </c>
      <c r="AB180" s="56" t="s">
        <v>375</v>
      </c>
      <c r="AC180" s="58">
        <v>22.153749999999999</v>
      </c>
      <c r="AD180" s="56" t="s">
        <v>376</v>
      </c>
      <c r="AE180" s="58">
        <v>13.502500000000001</v>
      </c>
      <c r="AF180" s="56">
        <v>1.7362500000000001</v>
      </c>
      <c r="AG180" s="56">
        <v>1.5487500000000001</v>
      </c>
      <c r="AH180" s="56">
        <v>1.74125</v>
      </c>
      <c r="AI180" s="66"/>
      <c r="AJ180" s="58">
        <v>2.85</v>
      </c>
      <c r="AK180" s="57" t="s">
        <v>146</v>
      </c>
      <c r="AL180" s="57" t="s">
        <v>147</v>
      </c>
      <c r="AM180" s="58">
        <v>2.4850000000000003</v>
      </c>
      <c r="AN180" s="58" t="s">
        <v>9</v>
      </c>
    </row>
    <row r="181" spans="1:40" customFormat="1" ht="15" customHeight="1" x14ac:dyDescent="0.3">
      <c r="W181" s="981"/>
      <c r="X181" s="981"/>
      <c r="Y181" s="981"/>
      <c r="Z181" s="981"/>
      <c r="AA181" s="981"/>
      <c r="AB181" s="981"/>
      <c r="AC181" s="45"/>
      <c r="AD181" s="45"/>
      <c r="AE181" s="45"/>
      <c r="AF181" s="45"/>
      <c r="AG181" s="45"/>
      <c r="AH181" s="45"/>
      <c r="AI181" s="53"/>
      <c r="AJ181" s="47"/>
      <c r="AK181" s="46"/>
      <c r="AL181" s="46"/>
      <c r="AM181" s="47"/>
      <c r="AN181" s="47"/>
    </row>
    <row r="182" spans="1:40" customFormat="1" ht="15" customHeight="1" thickBot="1" x14ac:dyDescent="0.35">
      <c r="W182" s="40" t="s">
        <v>489</v>
      </c>
      <c r="X182" s="34"/>
      <c r="Y182" s="35"/>
      <c r="Z182" s="36"/>
      <c r="AA182" s="35"/>
      <c r="AB182" s="35"/>
      <c r="AC182" s="35"/>
      <c r="AD182" s="35"/>
      <c r="AE182" s="35"/>
      <c r="AF182" s="35"/>
      <c r="AG182" s="35"/>
      <c r="AH182" s="35"/>
      <c r="AI182" s="37"/>
      <c r="AJ182" s="39"/>
      <c r="AK182" s="38"/>
      <c r="AL182" s="38"/>
      <c r="AM182" s="39"/>
      <c r="AN182" s="39"/>
    </row>
    <row r="183" spans="1:40" customFormat="1" ht="15" customHeight="1" x14ac:dyDescent="0.3">
      <c r="A183" s="301"/>
      <c r="W183" s="41"/>
      <c r="X183" s="982" t="s">
        <v>16</v>
      </c>
      <c r="Y183" s="982"/>
      <c r="Z183" s="982"/>
      <c r="AA183" s="982"/>
      <c r="AB183" s="982"/>
      <c r="AC183" s="982"/>
      <c r="AD183" s="982"/>
      <c r="AE183" s="982"/>
      <c r="AF183" s="982"/>
      <c r="AG183" s="982"/>
      <c r="AH183" s="982"/>
      <c r="AI183" s="42"/>
      <c r="AJ183" s="982" t="s">
        <v>70</v>
      </c>
      <c r="AK183" s="982"/>
      <c r="AL183" s="982"/>
      <c r="AM183" s="982"/>
      <c r="AN183" s="982"/>
    </row>
    <row r="184" spans="1:40" customFormat="1" ht="15" customHeight="1" x14ac:dyDescent="0.45">
      <c r="A184" s="301" t="s">
        <v>488</v>
      </c>
      <c r="W184" s="43"/>
      <c r="X184" s="44" t="s">
        <v>94</v>
      </c>
      <c r="Y184" s="45" t="s">
        <v>95</v>
      </c>
      <c r="Z184" s="46" t="s">
        <v>96</v>
      </c>
      <c r="AA184" s="45" t="s">
        <v>120</v>
      </c>
      <c r="AB184" s="45" t="s">
        <v>121</v>
      </c>
      <c r="AC184" s="45" t="s">
        <v>122</v>
      </c>
      <c r="AD184" s="45" t="s">
        <v>123</v>
      </c>
      <c r="AE184" s="45" t="s">
        <v>124</v>
      </c>
      <c r="AF184" s="45" t="s">
        <v>125</v>
      </c>
      <c r="AG184" s="45" t="s">
        <v>126</v>
      </c>
      <c r="AH184" s="45" t="s">
        <v>127</v>
      </c>
      <c r="AI184" s="43"/>
      <c r="AJ184" s="47" t="s">
        <v>25</v>
      </c>
      <c r="AK184" s="46" t="s">
        <v>128</v>
      </c>
      <c r="AL184" s="46" t="s">
        <v>129</v>
      </c>
      <c r="AM184" s="47" t="s">
        <v>90</v>
      </c>
      <c r="AN184" s="47" t="s">
        <v>26</v>
      </c>
    </row>
    <row r="185" spans="1:40" customFormat="1" ht="15" customHeight="1" x14ac:dyDescent="0.3">
      <c r="W185" s="48"/>
      <c r="X185" s="49"/>
      <c r="Y185" s="50" t="s">
        <v>114</v>
      </c>
      <c r="Z185" s="51" t="s">
        <v>115</v>
      </c>
      <c r="AA185" s="50" t="s">
        <v>116</v>
      </c>
      <c r="AB185" s="50" t="s">
        <v>116</v>
      </c>
      <c r="AC185" s="50" t="s">
        <v>116</v>
      </c>
      <c r="AD185" s="50" t="s">
        <v>116</v>
      </c>
      <c r="AE185" s="50" t="s">
        <v>116</v>
      </c>
      <c r="AF185" s="50" t="s">
        <v>116</v>
      </c>
      <c r="AG185" s="50" t="s">
        <v>116</v>
      </c>
      <c r="AH185" s="50" t="s">
        <v>116</v>
      </c>
      <c r="AI185" s="48"/>
      <c r="AJ185" s="52" t="s">
        <v>117</v>
      </c>
      <c r="AK185" s="51" t="s">
        <v>116</v>
      </c>
      <c r="AL185" s="51" t="s">
        <v>116</v>
      </c>
      <c r="AM185" s="52" t="s">
        <v>116</v>
      </c>
      <c r="AN185" s="52" t="s">
        <v>116</v>
      </c>
    </row>
    <row r="186" spans="1:40" customFormat="1" ht="15" customHeight="1" x14ac:dyDescent="0.3">
      <c r="W186" s="62">
        <v>2009</v>
      </c>
      <c r="X186" s="63">
        <v>7.5509666378137421</v>
      </c>
      <c r="Y186" s="64">
        <v>3.8949999999999996</v>
      </c>
      <c r="Z186" s="65">
        <v>0.41049999999999998</v>
      </c>
      <c r="AA186" s="64">
        <v>1.825</v>
      </c>
      <c r="AB186" s="64">
        <v>0.64999999999999991</v>
      </c>
      <c r="AC186" s="64">
        <v>1.4449999999999998</v>
      </c>
      <c r="AD186" s="64">
        <v>0.15000000000000002</v>
      </c>
      <c r="AE186" s="64">
        <v>0.94</v>
      </c>
      <c r="AF186" s="64">
        <v>1.7450000000000001</v>
      </c>
      <c r="AG186" s="64">
        <v>4.43</v>
      </c>
      <c r="AH186" s="64">
        <v>0.85499999999999998</v>
      </c>
      <c r="AI186" s="300"/>
      <c r="AJ186" s="65" t="s">
        <v>9</v>
      </c>
      <c r="AK186" s="65">
        <v>1.0999999999999998E-3</v>
      </c>
      <c r="AL186" s="65" t="s">
        <v>9</v>
      </c>
      <c r="AM186" s="65" t="s">
        <v>9</v>
      </c>
      <c r="AN186" s="61">
        <v>10.199999999999999</v>
      </c>
    </row>
    <row r="187" spans="1:40" customFormat="1" ht="15" customHeight="1" x14ac:dyDescent="0.3">
      <c r="W187" s="43">
        <v>2010</v>
      </c>
      <c r="X187" s="44"/>
      <c r="Y187" s="45"/>
      <c r="Z187" s="46"/>
      <c r="AA187" s="45"/>
      <c r="AB187" s="45"/>
      <c r="AC187" s="45"/>
      <c r="AD187" s="45"/>
      <c r="AE187" s="45"/>
      <c r="AF187" s="45"/>
      <c r="AG187" s="45"/>
      <c r="AH187" s="45"/>
      <c r="AI187" s="53"/>
      <c r="AJ187" s="46"/>
      <c r="AK187" s="46"/>
      <c r="AL187" s="46"/>
      <c r="AM187" s="46"/>
      <c r="AN187" s="47"/>
    </row>
    <row r="188" spans="1:40" customFormat="1" ht="15" customHeight="1" x14ac:dyDescent="0.3">
      <c r="W188" s="43">
        <v>2011</v>
      </c>
      <c r="X188" s="44"/>
      <c r="Y188" s="45"/>
      <c r="Z188" s="46"/>
      <c r="AA188" s="45"/>
      <c r="AB188" s="45"/>
      <c r="AC188" s="45"/>
      <c r="AD188" s="45"/>
      <c r="AE188" s="45"/>
      <c r="AF188" s="45"/>
      <c r="AG188" s="45"/>
      <c r="AH188" s="45"/>
      <c r="AI188" s="53"/>
      <c r="AJ188" s="46"/>
      <c r="AK188" s="46"/>
      <c r="AL188" s="46"/>
      <c r="AM188" s="46"/>
      <c r="AN188" s="47"/>
    </row>
    <row r="189" spans="1:40" customFormat="1" ht="15" customHeight="1" x14ac:dyDescent="0.3">
      <c r="W189" s="43">
        <v>2012</v>
      </c>
      <c r="X189" s="44"/>
      <c r="Y189" s="45"/>
      <c r="Z189" s="46"/>
      <c r="AA189" s="45"/>
      <c r="AB189" s="45"/>
      <c r="AC189" s="45"/>
      <c r="AD189" s="45"/>
      <c r="AE189" s="45"/>
      <c r="AF189" s="45"/>
      <c r="AG189" s="45"/>
      <c r="AH189" s="45"/>
      <c r="AI189" s="53"/>
      <c r="AJ189" s="46"/>
      <c r="AK189" s="46"/>
      <c r="AL189" s="46"/>
      <c r="AM189" s="46"/>
      <c r="AN189" s="47"/>
    </row>
    <row r="190" spans="1:40" customFormat="1" ht="15" customHeight="1" x14ac:dyDescent="0.3">
      <c r="W190" s="43">
        <v>2013</v>
      </c>
      <c r="X190" s="44"/>
      <c r="Y190" s="45"/>
      <c r="Z190" s="46"/>
      <c r="AA190" s="45"/>
      <c r="AB190" s="45"/>
      <c r="AC190" s="45"/>
      <c r="AD190" s="45"/>
      <c r="AE190" s="45"/>
      <c r="AF190" s="45"/>
      <c r="AG190" s="45"/>
      <c r="AH190" s="45"/>
      <c r="AI190" s="53"/>
      <c r="AJ190" s="46"/>
      <c r="AK190" s="46"/>
      <c r="AL190" s="46"/>
      <c r="AM190" s="46"/>
      <c r="AN190" s="47"/>
    </row>
    <row r="191" spans="1:40" customFormat="1" ht="15" customHeight="1" x14ac:dyDescent="0.3">
      <c r="W191" s="43">
        <v>2014</v>
      </c>
      <c r="X191" s="44">
        <v>7.1796095970442897</v>
      </c>
      <c r="Y191" s="45">
        <v>4.1150000000000002</v>
      </c>
      <c r="Z191" s="46">
        <v>0.4375</v>
      </c>
      <c r="AA191" s="45"/>
      <c r="AB191" s="45"/>
      <c r="AC191" s="45"/>
      <c r="AD191" s="45"/>
      <c r="AE191" s="45"/>
      <c r="AF191" s="45"/>
      <c r="AG191" s="45"/>
      <c r="AH191" s="45"/>
      <c r="AI191" s="53"/>
      <c r="AJ191" s="296">
        <v>0.75</v>
      </c>
      <c r="AK191" s="46">
        <v>1.2500000000000001E-2</v>
      </c>
      <c r="AL191" s="46" t="s">
        <v>9</v>
      </c>
      <c r="AM191" s="46" t="s">
        <v>9</v>
      </c>
      <c r="AN191" s="47">
        <v>23.064999999999998</v>
      </c>
    </row>
    <row r="192" spans="1:40" customFormat="1" ht="15" customHeight="1" x14ac:dyDescent="0.3">
      <c r="W192" s="43">
        <v>2015</v>
      </c>
      <c r="X192" s="44"/>
      <c r="Y192" s="45"/>
      <c r="Z192" s="46"/>
      <c r="AA192" s="45"/>
      <c r="AB192" s="45"/>
      <c r="AC192" s="45"/>
      <c r="AD192" s="45"/>
      <c r="AE192" s="45"/>
      <c r="AF192" s="45"/>
      <c r="AG192" s="45"/>
      <c r="AH192" s="45"/>
      <c r="AI192" s="53"/>
      <c r="AJ192" s="296"/>
      <c r="AK192" s="46"/>
      <c r="AL192" s="46"/>
      <c r="AM192" s="46"/>
      <c r="AN192" s="47"/>
    </row>
    <row r="193" spans="1:40" customFormat="1" ht="15" customHeight="1" x14ac:dyDescent="0.3">
      <c r="W193" s="43">
        <v>2016</v>
      </c>
      <c r="X193" s="44">
        <v>7.2026448752861016</v>
      </c>
      <c r="Y193" s="45">
        <v>2.3375000000000004</v>
      </c>
      <c r="Z193" s="46">
        <v>0.33999999999999997</v>
      </c>
      <c r="AA193" s="45">
        <v>2.6100000000000003</v>
      </c>
      <c r="AB193" s="45">
        <v>2.2499999999999999E-2</v>
      </c>
      <c r="AC193" s="45">
        <v>1.8249999999999997</v>
      </c>
      <c r="AD193" s="45">
        <v>0.01</v>
      </c>
      <c r="AE193" s="45">
        <v>1.0725</v>
      </c>
      <c r="AF193" s="45">
        <v>0.39750000000000002</v>
      </c>
      <c r="AG193" s="45">
        <v>1.1425000000000001</v>
      </c>
      <c r="AH193" s="45">
        <v>1.7175</v>
      </c>
      <c r="AI193" s="53"/>
      <c r="AJ193" s="296">
        <v>0.625</v>
      </c>
      <c r="AK193" s="46">
        <v>0.01</v>
      </c>
      <c r="AL193" s="46" t="s">
        <v>9</v>
      </c>
      <c r="AM193" s="46" t="s">
        <v>9</v>
      </c>
      <c r="AN193" s="47">
        <v>11.15</v>
      </c>
    </row>
    <row r="194" spans="1:40" customFormat="1" ht="15" customHeight="1" thickBot="1" x14ac:dyDescent="0.35">
      <c r="W194" s="54">
        <v>2017</v>
      </c>
      <c r="X194" s="55">
        <v>7.5372990202030996</v>
      </c>
      <c r="Y194" s="56">
        <v>3.3875000000000002</v>
      </c>
      <c r="Z194" s="57">
        <v>0.30250000000000005</v>
      </c>
      <c r="AA194" s="56">
        <v>3.7574999999999998</v>
      </c>
      <c r="AB194" s="56">
        <v>0.01</v>
      </c>
      <c r="AC194" s="56">
        <v>0.47750000000000004</v>
      </c>
      <c r="AD194" s="56" t="s">
        <v>9</v>
      </c>
      <c r="AE194" s="56" t="s">
        <v>9</v>
      </c>
      <c r="AF194" s="56" t="s">
        <v>9</v>
      </c>
      <c r="AG194" s="56" t="s">
        <v>9</v>
      </c>
      <c r="AH194" s="56" t="s">
        <v>9</v>
      </c>
      <c r="AI194" s="66"/>
      <c r="AJ194" s="299">
        <v>0.625</v>
      </c>
      <c r="AK194" s="57">
        <v>0.01</v>
      </c>
      <c r="AL194" s="57" t="s">
        <v>9</v>
      </c>
      <c r="AM194" s="57" t="s">
        <v>9</v>
      </c>
      <c r="AN194" s="58">
        <v>3.6625000000000001</v>
      </c>
    </row>
    <row r="195" spans="1:40" customFormat="1" ht="15" customHeight="1" x14ac:dyDescent="0.3">
      <c r="W195" s="19"/>
      <c r="X195" s="19"/>
      <c r="Y195" s="19"/>
      <c r="Z195" s="19"/>
      <c r="AA195" s="19"/>
      <c r="AB195" s="19"/>
      <c r="AC195" s="35"/>
      <c r="AD195" s="35"/>
      <c r="AE195" s="35"/>
      <c r="AF195" s="35"/>
      <c r="AG195" s="35"/>
      <c r="AH195" s="35"/>
      <c r="AI195" s="37"/>
      <c r="AJ195" s="39"/>
      <c r="AK195" s="38"/>
      <c r="AL195" s="38"/>
      <c r="AM195" s="39"/>
      <c r="AN195" s="39"/>
    </row>
    <row r="196" spans="1:40" customFormat="1" ht="15" customHeight="1" thickBot="1" x14ac:dyDescent="0.35">
      <c r="W196" s="40" t="s">
        <v>361</v>
      </c>
      <c r="X196" s="34"/>
      <c r="Y196" s="35"/>
      <c r="Z196" s="36"/>
      <c r="AA196" s="35"/>
      <c r="AB196" s="35"/>
      <c r="AC196" s="35"/>
      <c r="AD196" s="35"/>
      <c r="AE196" s="35"/>
      <c r="AF196" s="35"/>
      <c r="AG196" s="35"/>
      <c r="AH196" s="35"/>
      <c r="AI196" s="37"/>
      <c r="AJ196" s="39"/>
      <c r="AK196" s="38"/>
      <c r="AL196" s="38"/>
      <c r="AM196" s="39"/>
      <c r="AN196" s="39"/>
    </row>
    <row r="197" spans="1:40" customFormat="1" ht="15" customHeight="1" x14ac:dyDescent="0.3">
      <c r="W197" s="41"/>
      <c r="X197" s="982" t="s">
        <v>16</v>
      </c>
      <c r="Y197" s="982"/>
      <c r="Z197" s="982"/>
      <c r="AA197" s="982"/>
      <c r="AB197" s="982"/>
      <c r="AC197" s="982"/>
      <c r="AD197" s="982"/>
      <c r="AE197" s="982"/>
      <c r="AF197" s="982"/>
      <c r="AG197" s="982"/>
      <c r="AH197" s="982"/>
      <c r="AI197" s="42"/>
      <c r="AJ197" s="982" t="s">
        <v>70</v>
      </c>
      <c r="AK197" s="982"/>
      <c r="AL197" s="982"/>
      <c r="AM197" s="982"/>
      <c r="AN197" s="982"/>
    </row>
    <row r="198" spans="1:40" customFormat="1" ht="15" customHeight="1" x14ac:dyDescent="0.45">
      <c r="W198" s="43"/>
      <c r="X198" s="44" t="s">
        <v>94</v>
      </c>
      <c r="Y198" s="45" t="s">
        <v>95</v>
      </c>
      <c r="Z198" s="46" t="s">
        <v>96</v>
      </c>
      <c r="AA198" s="45" t="s">
        <v>120</v>
      </c>
      <c r="AB198" s="45" t="s">
        <v>121</v>
      </c>
      <c r="AC198" s="45" t="s">
        <v>122</v>
      </c>
      <c r="AD198" s="45" t="s">
        <v>123</v>
      </c>
      <c r="AE198" s="45" t="s">
        <v>124</v>
      </c>
      <c r="AF198" s="45" t="s">
        <v>125</v>
      </c>
      <c r="AG198" s="45" t="s">
        <v>126</v>
      </c>
      <c r="AH198" s="45" t="s">
        <v>127</v>
      </c>
      <c r="AI198" s="43"/>
      <c r="AJ198" s="47" t="s">
        <v>25</v>
      </c>
      <c r="AK198" s="46" t="s">
        <v>128</v>
      </c>
      <c r="AL198" s="46" t="s">
        <v>129</v>
      </c>
      <c r="AM198" s="47" t="s">
        <v>90</v>
      </c>
      <c r="AN198" s="47" t="s">
        <v>26</v>
      </c>
    </row>
    <row r="199" spans="1:40" customFormat="1" ht="15" customHeight="1" x14ac:dyDescent="0.3">
      <c r="W199" s="48"/>
      <c r="X199" s="49"/>
      <c r="Y199" s="50" t="s">
        <v>114</v>
      </c>
      <c r="Z199" s="51" t="s">
        <v>115</v>
      </c>
      <c r="AA199" s="50" t="s">
        <v>116</v>
      </c>
      <c r="AB199" s="50" t="s">
        <v>116</v>
      </c>
      <c r="AC199" s="50" t="s">
        <v>116</v>
      </c>
      <c r="AD199" s="50" t="s">
        <v>116</v>
      </c>
      <c r="AE199" s="50" t="s">
        <v>116</v>
      </c>
      <c r="AF199" s="50" t="s">
        <v>116</v>
      </c>
      <c r="AG199" s="50" t="s">
        <v>116</v>
      </c>
      <c r="AH199" s="50" t="s">
        <v>116</v>
      </c>
      <c r="AI199" s="48"/>
      <c r="AJ199" s="52" t="s">
        <v>117</v>
      </c>
      <c r="AK199" s="51" t="s">
        <v>116</v>
      </c>
      <c r="AL199" s="51" t="s">
        <v>116</v>
      </c>
      <c r="AM199" s="52" t="s">
        <v>116</v>
      </c>
      <c r="AN199" s="52" t="s">
        <v>116</v>
      </c>
    </row>
    <row r="200" spans="1:40" customFormat="1" ht="15" customHeight="1" x14ac:dyDescent="0.3">
      <c r="W200" s="43">
        <v>2005</v>
      </c>
      <c r="X200" s="44">
        <v>7.0844655983299738</v>
      </c>
      <c r="Y200" s="45">
        <v>2.27</v>
      </c>
      <c r="Z200" s="46">
        <v>0.22562571428571426</v>
      </c>
      <c r="AA200" s="45">
        <v>0.75014285714285722</v>
      </c>
      <c r="AB200" s="45">
        <v>1.0664285714285715</v>
      </c>
      <c r="AC200" s="45">
        <v>1.409</v>
      </c>
      <c r="AD200" s="45">
        <v>0.1125</v>
      </c>
      <c r="AE200" s="45">
        <v>2.3394285714285714</v>
      </c>
      <c r="AF200" s="45">
        <v>2.012</v>
      </c>
      <c r="AG200" s="45">
        <v>4.9281428571428574</v>
      </c>
      <c r="AH200" s="45">
        <v>1.3958571428571427</v>
      </c>
      <c r="AI200" s="53"/>
      <c r="AJ200" s="47" t="s">
        <v>9</v>
      </c>
      <c r="AK200" s="46" t="s">
        <v>9</v>
      </c>
      <c r="AL200" s="46" t="s">
        <v>9</v>
      </c>
      <c r="AM200" s="47" t="s">
        <v>9</v>
      </c>
      <c r="AN200" s="47" t="s">
        <v>9</v>
      </c>
    </row>
    <row r="201" spans="1:40" customFormat="1" ht="15" customHeight="1" x14ac:dyDescent="0.3">
      <c r="A201" s="301"/>
      <c r="W201" s="43">
        <v>2006</v>
      </c>
      <c r="X201" s="44">
        <v>7.2350578161984744</v>
      </c>
      <c r="Y201" s="45">
        <v>3.03</v>
      </c>
      <c r="Z201" s="46">
        <v>0.68799999999999994</v>
      </c>
      <c r="AA201" s="45">
        <v>5.0434285714285716</v>
      </c>
      <c r="AB201" s="45">
        <v>0.87457142857142856</v>
      </c>
      <c r="AC201" s="45">
        <v>7.0318571428571426</v>
      </c>
      <c r="AD201" s="45">
        <v>0.29333333333333333</v>
      </c>
      <c r="AE201" s="47">
        <v>14.548400000000001</v>
      </c>
      <c r="AF201" s="47">
        <v>16.826666666666668</v>
      </c>
      <c r="AG201" s="47">
        <v>14.39</v>
      </c>
      <c r="AH201" s="45">
        <v>2.7010000000000001</v>
      </c>
      <c r="AI201" s="53"/>
      <c r="AJ201" s="47" t="s">
        <v>9</v>
      </c>
      <c r="AK201" s="46" t="s">
        <v>9</v>
      </c>
      <c r="AL201" s="46" t="s">
        <v>9</v>
      </c>
      <c r="AM201" s="47" t="s">
        <v>9</v>
      </c>
      <c r="AN201" s="47" t="s">
        <v>9</v>
      </c>
    </row>
    <row r="202" spans="1:40" customFormat="1" ht="15" customHeight="1" x14ac:dyDescent="0.3">
      <c r="W202" s="43">
        <v>2007</v>
      </c>
      <c r="X202" s="44">
        <v>7.0168208585027747</v>
      </c>
      <c r="Y202" s="45">
        <v>2.6733333333333333</v>
      </c>
      <c r="Z202" s="46">
        <v>0.26640026640026643</v>
      </c>
      <c r="AA202" s="45">
        <v>1.2166666666666668</v>
      </c>
      <c r="AB202" s="45">
        <v>9.9999999999999992E-2</v>
      </c>
      <c r="AC202" s="45">
        <v>0.75</v>
      </c>
      <c r="AD202" s="45">
        <v>3.5000000000000003E-2</v>
      </c>
      <c r="AE202" s="45">
        <v>2.35</v>
      </c>
      <c r="AF202" s="45">
        <v>2.0500000000000003</v>
      </c>
      <c r="AG202" s="45">
        <v>2.2999999999999998</v>
      </c>
      <c r="AH202" s="45">
        <v>0.68666666666666665</v>
      </c>
      <c r="AI202" s="53"/>
      <c r="AJ202" s="47" t="s">
        <v>9</v>
      </c>
      <c r="AK202" s="46" t="s">
        <v>9</v>
      </c>
      <c r="AL202" s="46" t="s">
        <v>9</v>
      </c>
      <c r="AM202" s="47" t="s">
        <v>9</v>
      </c>
      <c r="AN202" s="47" t="s">
        <v>9</v>
      </c>
    </row>
    <row r="203" spans="1:40" customFormat="1" ht="15" customHeight="1" x14ac:dyDescent="0.3">
      <c r="A203" s="301" t="s">
        <v>367</v>
      </c>
      <c r="W203" s="43">
        <v>2008</v>
      </c>
      <c r="X203" s="44">
        <v>6.9397122289856146</v>
      </c>
      <c r="Y203" s="45">
        <v>1.5249999999999999</v>
      </c>
      <c r="Z203" s="46">
        <v>0.26473526473526476</v>
      </c>
      <c r="AA203" s="45">
        <v>1.7250000000000001</v>
      </c>
      <c r="AB203" s="45">
        <v>0.18</v>
      </c>
      <c r="AC203" s="45">
        <v>0.83250000000000002</v>
      </c>
      <c r="AD203" s="45">
        <v>6.25E-2</v>
      </c>
      <c r="AE203" s="45">
        <v>2.4594999999999998</v>
      </c>
      <c r="AF203" s="45">
        <v>2.08175</v>
      </c>
      <c r="AG203" s="45">
        <v>2.5357500000000002</v>
      </c>
      <c r="AH203" s="45">
        <v>0.66175000000000006</v>
      </c>
      <c r="AI203" s="53"/>
      <c r="AJ203" s="47" t="s">
        <v>9</v>
      </c>
      <c r="AK203" s="46" t="s">
        <v>9</v>
      </c>
      <c r="AL203" s="46" t="s">
        <v>9</v>
      </c>
      <c r="AM203" s="47" t="s">
        <v>9</v>
      </c>
      <c r="AN203" s="47" t="s">
        <v>9</v>
      </c>
    </row>
    <row r="204" spans="1:40" customFormat="1" ht="15" customHeight="1" x14ac:dyDescent="0.3">
      <c r="A204" s="301"/>
      <c r="W204" s="43">
        <v>2009</v>
      </c>
      <c r="X204" s="44">
        <v>6.9072635422163691</v>
      </c>
      <c r="Y204" s="45">
        <v>3.2999999999999994</v>
      </c>
      <c r="Z204" s="46">
        <v>0.22943297279580466</v>
      </c>
      <c r="AA204" s="45">
        <v>1.8</v>
      </c>
      <c r="AB204" s="45">
        <v>0.22</v>
      </c>
      <c r="AC204" s="45">
        <v>0.83333333333333337</v>
      </c>
      <c r="AD204" s="45">
        <v>0.02</v>
      </c>
      <c r="AE204" s="45">
        <v>2.1333333333333333</v>
      </c>
      <c r="AF204" s="45">
        <v>1.8999999999999997</v>
      </c>
      <c r="AG204" s="45">
        <v>1.8333333333333333</v>
      </c>
      <c r="AH204" s="45">
        <v>0.55000000000000004</v>
      </c>
      <c r="AI204" s="53"/>
      <c r="AJ204" s="47" t="s">
        <v>9</v>
      </c>
      <c r="AK204" s="46" t="s">
        <v>9</v>
      </c>
      <c r="AL204" s="46" t="s">
        <v>9</v>
      </c>
      <c r="AM204" s="47" t="s">
        <v>9</v>
      </c>
      <c r="AN204" s="47" t="s">
        <v>9</v>
      </c>
    </row>
    <row r="205" spans="1:40" customFormat="1" ht="15" customHeight="1" x14ac:dyDescent="0.3">
      <c r="W205" s="43">
        <v>2010</v>
      </c>
      <c r="X205" s="44">
        <v>6.9234270171253272</v>
      </c>
      <c r="Y205" s="45">
        <v>2.7654999999999998</v>
      </c>
      <c r="Z205" s="46">
        <v>0.22533595542445098</v>
      </c>
      <c r="AA205" s="45">
        <v>2.4</v>
      </c>
      <c r="AB205" s="45">
        <v>0.05</v>
      </c>
      <c r="AC205" s="45">
        <v>0.80500000000000005</v>
      </c>
      <c r="AD205" s="45">
        <v>2.3333333333333334E-2</v>
      </c>
      <c r="AE205" s="45">
        <v>2.1749999999999998</v>
      </c>
      <c r="AF205" s="45">
        <v>2</v>
      </c>
      <c r="AG205" s="45">
        <v>2.4249999999999998</v>
      </c>
      <c r="AH205" s="45">
        <v>0.64749999999999996</v>
      </c>
      <c r="AI205" s="53"/>
      <c r="AJ205" s="47" t="s">
        <v>9</v>
      </c>
      <c r="AK205" s="46" t="s">
        <v>254</v>
      </c>
      <c r="AL205" s="46" t="s">
        <v>9</v>
      </c>
      <c r="AM205" s="47" t="s">
        <v>9</v>
      </c>
      <c r="AN205" s="47" t="s">
        <v>9</v>
      </c>
    </row>
    <row r="206" spans="1:40" customFormat="1" ht="15" customHeight="1" x14ac:dyDescent="0.3">
      <c r="W206" s="43">
        <v>2011</v>
      </c>
      <c r="X206" s="44">
        <v>6.992637887466099</v>
      </c>
      <c r="Y206" s="45">
        <v>2.69</v>
      </c>
      <c r="Z206" s="46">
        <v>0.27</v>
      </c>
      <c r="AA206" s="45">
        <v>2.8472222222222223</v>
      </c>
      <c r="AB206" s="45">
        <v>0.53888888888888886</v>
      </c>
      <c r="AC206" s="45">
        <v>0.96111111111111114</v>
      </c>
      <c r="AD206" s="45">
        <v>4.6833333333333331E-2</v>
      </c>
      <c r="AE206" s="45">
        <v>2.1486111111111112</v>
      </c>
      <c r="AF206" s="45">
        <v>2.0115833333333333</v>
      </c>
      <c r="AG206" s="45">
        <v>2.5267222222222223</v>
      </c>
      <c r="AH206" s="45">
        <v>0.60416666666666663</v>
      </c>
      <c r="AI206" s="53"/>
      <c r="AJ206" s="47" t="s">
        <v>9</v>
      </c>
      <c r="AK206" s="46" t="s">
        <v>9</v>
      </c>
      <c r="AL206" s="46" t="s">
        <v>9</v>
      </c>
      <c r="AM206" s="47" t="s">
        <v>9</v>
      </c>
      <c r="AN206" s="47" t="s">
        <v>9</v>
      </c>
    </row>
    <row r="207" spans="1:40" customFormat="1" ht="15" customHeight="1" x14ac:dyDescent="0.3">
      <c r="W207" s="43">
        <v>2012</v>
      </c>
      <c r="X207" s="44"/>
      <c r="Y207" s="45"/>
      <c r="Z207" s="46"/>
      <c r="AA207" s="45"/>
      <c r="AB207" s="45"/>
      <c r="AC207" s="45"/>
      <c r="AD207" s="45"/>
      <c r="AE207" s="45"/>
      <c r="AF207" s="45"/>
      <c r="AG207" s="45"/>
      <c r="AH207" s="45"/>
      <c r="AI207" s="53"/>
      <c r="AJ207" s="47" t="s">
        <v>9</v>
      </c>
      <c r="AK207" s="47" t="s">
        <v>9</v>
      </c>
      <c r="AL207" s="47" t="s">
        <v>9</v>
      </c>
      <c r="AM207" s="47" t="s">
        <v>9</v>
      </c>
      <c r="AN207" s="47" t="s">
        <v>9</v>
      </c>
    </row>
    <row r="208" spans="1:40" customFormat="1" ht="15" customHeight="1" x14ac:dyDescent="0.3">
      <c r="W208" s="43">
        <v>2013</v>
      </c>
      <c r="X208" s="44">
        <v>6.6295196455156677</v>
      </c>
      <c r="Y208" s="45">
        <v>2.9648148148148166</v>
      </c>
      <c r="Z208" s="46">
        <v>0.22951851851851857</v>
      </c>
      <c r="AA208" s="45">
        <v>2.9800370370370373</v>
      </c>
      <c r="AB208" s="45">
        <v>0.24996296296296297</v>
      </c>
      <c r="AC208" s="45">
        <v>0.77222222222222225</v>
      </c>
      <c r="AD208" s="45">
        <v>6.2611111111111117E-2</v>
      </c>
      <c r="AE208" s="45">
        <v>2.1168518518518518</v>
      </c>
      <c r="AF208" s="45">
        <v>1.9403703703703705</v>
      </c>
      <c r="AG208" s="45">
        <v>2.5506666666666664</v>
      </c>
      <c r="AH208" s="45">
        <v>0.61081481481481481</v>
      </c>
      <c r="AI208" s="53"/>
      <c r="AJ208" s="47" t="s">
        <v>9</v>
      </c>
      <c r="AK208" s="46" t="s">
        <v>254</v>
      </c>
      <c r="AL208" s="46" t="s">
        <v>9</v>
      </c>
      <c r="AM208" s="47" t="s">
        <v>9</v>
      </c>
      <c r="AN208" s="47">
        <v>5.2703703703703697</v>
      </c>
    </row>
    <row r="209" spans="1:40" customFormat="1" ht="15" customHeight="1" x14ac:dyDescent="0.3">
      <c r="W209" s="43">
        <v>2014</v>
      </c>
      <c r="X209" s="44">
        <v>7.0622821040101966</v>
      </c>
      <c r="Y209" s="45">
        <v>3.6306666666666665</v>
      </c>
      <c r="Z209" s="46">
        <v>0.23399999999999999</v>
      </c>
      <c r="AA209" s="45">
        <v>3.1620000000000004</v>
      </c>
      <c r="AB209" s="45">
        <v>0.41699999999999998</v>
      </c>
      <c r="AC209" s="45">
        <v>0.78366666666666662</v>
      </c>
      <c r="AD209" s="45">
        <v>0.15000000000000002</v>
      </c>
      <c r="AE209" s="45">
        <v>2.1786666666666665</v>
      </c>
      <c r="AF209" s="45">
        <v>2.0720000000000001</v>
      </c>
      <c r="AG209" s="45">
        <v>3.2409999999999997</v>
      </c>
      <c r="AH209" s="45">
        <v>0.68333333333333324</v>
      </c>
      <c r="AI209" s="53"/>
      <c r="AJ209" s="47" t="s">
        <v>9</v>
      </c>
      <c r="AK209" s="46" t="s">
        <v>254</v>
      </c>
      <c r="AL209" s="46" t="s">
        <v>9</v>
      </c>
      <c r="AM209" s="47" t="s">
        <v>9</v>
      </c>
      <c r="AN209" s="47">
        <v>4.9333333333333336</v>
      </c>
    </row>
    <row r="210" spans="1:40" customFormat="1" ht="15" customHeight="1" thickBot="1" x14ac:dyDescent="0.35">
      <c r="W210" s="54">
        <v>2015</v>
      </c>
      <c r="X210" s="55">
        <v>6.9928476573243632</v>
      </c>
      <c r="Y210" s="56">
        <v>3.2016666666666653</v>
      </c>
      <c r="Z210" s="57">
        <v>0.24333333333333335</v>
      </c>
      <c r="AA210" s="56">
        <v>1.319</v>
      </c>
      <c r="AB210" s="56">
        <v>0.14483333333333334</v>
      </c>
      <c r="AC210" s="56">
        <v>1.6075000000000002</v>
      </c>
      <c r="AD210" s="56">
        <v>3.4166666666666665E-2</v>
      </c>
      <c r="AE210" s="56">
        <v>3.6981666666666664</v>
      </c>
      <c r="AF210" s="56">
        <v>1.6</v>
      </c>
      <c r="AG210" s="56">
        <v>2.2116666666666669</v>
      </c>
      <c r="AH210" s="56">
        <v>0.63783333333333325</v>
      </c>
      <c r="AI210" s="66"/>
      <c r="AJ210" s="58" t="s">
        <v>9</v>
      </c>
      <c r="AK210" s="57" t="s">
        <v>254</v>
      </c>
      <c r="AL210" s="57" t="s">
        <v>9</v>
      </c>
      <c r="AM210" s="58" t="s">
        <v>9</v>
      </c>
      <c r="AN210" s="58">
        <v>7.6223666666666663</v>
      </c>
    </row>
    <row r="211" spans="1:40" customFormat="1" ht="15" customHeight="1" x14ac:dyDescent="0.3">
      <c r="W211" s="43"/>
      <c r="X211" s="44"/>
      <c r="Y211" s="45"/>
      <c r="Z211" s="46"/>
      <c r="AA211" s="45"/>
      <c r="AB211" s="45"/>
      <c r="AC211" s="45"/>
      <c r="AD211" s="45"/>
      <c r="AE211" s="45"/>
      <c r="AF211" s="45"/>
      <c r="AG211" s="45"/>
      <c r="AH211" s="45"/>
      <c r="AI211" s="53"/>
      <c r="AJ211" s="47"/>
      <c r="AK211" s="46"/>
      <c r="AL211" s="46"/>
      <c r="AM211" s="47"/>
      <c r="AN211" s="47"/>
    </row>
    <row r="212" spans="1:40" customFormat="1" ht="15" customHeight="1" thickBot="1" x14ac:dyDescent="0.35">
      <c r="W212" s="40" t="s">
        <v>408</v>
      </c>
      <c r="X212" s="34"/>
      <c r="Y212" s="35"/>
      <c r="Z212" s="36"/>
      <c r="AA212" s="35"/>
      <c r="AB212" s="35"/>
      <c r="AC212" s="35"/>
      <c r="AD212" s="35"/>
      <c r="AE212" s="35"/>
      <c r="AF212" s="35"/>
      <c r="AG212" s="35"/>
      <c r="AH212" s="35"/>
      <c r="AI212" s="37"/>
      <c r="AJ212" s="39"/>
      <c r="AK212" s="38"/>
      <c r="AL212" s="38"/>
      <c r="AM212" s="39"/>
      <c r="AN212" s="39"/>
    </row>
    <row r="213" spans="1:40" customFormat="1" ht="15" customHeight="1" x14ac:dyDescent="0.3">
      <c r="W213" s="41"/>
      <c r="X213" s="982" t="s">
        <v>16</v>
      </c>
      <c r="Y213" s="982"/>
      <c r="Z213" s="982"/>
      <c r="AA213" s="982"/>
      <c r="AB213" s="982"/>
      <c r="AC213" s="982"/>
      <c r="AD213" s="982"/>
      <c r="AE213" s="982"/>
      <c r="AF213" s="982"/>
      <c r="AG213" s="982"/>
      <c r="AH213" s="982"/>
      <c r="AI213" s="42"/>
      <c r="AJ213" s="982" t="s">
        <v>70</v>
      </c>
      <c r="AK213" s="982"/>
      <c r="AL213" s="982"/>
      <c r="AM213" s="982"/>
      <c r="AN213" s="982"/>
    </row>
    <row r="214" spans="1:40" customFormat="1" ht="15" customHeight="1" x14ac:dyDescent="0.45">
      <c r="W214" s="43"/>
      <c r="X214" s="44" t="s">
        <v>94</v>
      </c>
      <c r="Y214" s="45" t="s">
        <v>95</v>
      </c>
      <c r="Z214" s="46" t="s">
        <v>96</v>
      </c>
      <c r="AA214" s="45" t="s">
        <v>120</v>
      </c>
      <c r="AB214" s="45" t="s">
        <v>121</v>
      </c>
      <c r="AC214" s="45" t="s">
        <v>122</v>
      </c>
      <c r="AD214" s="45" t="s">
        <v>123</v>
      </c>
      <c r="AE214" s="45" t="s">
        <v>124</v>
      </c>
      <c r="AF214" s="45" t="s">
        <v>125</v>
      </c>
      <c r="AG214" s="45" t="s">
        <v>126</v>
      </c>
      <c r="AH214" s="45" t="s">
        <v>127</v>
      </c>
      <c r="AI214" s="43"/>
      <c r="AJ214" s="47" t="s">
        <v>25</v>
      </c>
      <c r="AK214" s="46" t="s">
        <v>128</v>
      </c>
      <c r="AL214" s="46" t="s">
        <v>129</v>
      </c>
      <c r="AM214" s="47" t="s">
        <v>90</v>
      </c>
      <c r="AN214" s="47" t="s">
        <v>26</v>
      </c>
    </row>
    <row r="215" spans="1:40" customFormat="1" ht="15" customHeight="1" x14ac:dyDescent="0.3">
      <c r="W215" s="48"/>
      <c r="X215" s="49"/>
      <c r="Y215" s="50" t="s">
        <v>114</v>
      </c>
      <c r="Z215" s="51" t="s">
        <v>115</v>
      </c>
      <c r="AA215" s="50" t="s">
        <v>116</v>
      </c>
      <c r="AB215" s="50" t="s">
        <v>116</v>
      </c>
      <c r="AC215" s="50" t="s">
        <v>116</v>
      </c>
      <c r="AD215" s="50" t="s">
        <v>116</v>
      </c>
      <c r="AE215" s="50" t="s">
        <v>116</v>
      </c>
      <c r="AF215" s="50" t="s">
        <v>116</v>
      </c>
      <c r="AG215" s="50" t="s">
        <v>116</v>
      </c>
      <c r="AH215" s="50" t="s">
        <v>116</v>
      </c>
      <c r="AI215" s="48"/>
      <c r="AJ215" s="52" t="s">
        <v>117</v>
      </c>
      <c r="AK215" s="51" t="s">
        <v>116</v>
      </c>
      <c r="AL215" s="51" t="s">
        <v>116</v>
      </c>
      <c r="AM215" s="52" t="s">
        <v>116</v>
      </c>
      <c r="AN215" s="52" t="s">
        <v>116</v>
      </c>
    </row>
    <row r="216" spans="1:40" customFormat="1" ht="15" customHeight="1" x14ac:dyDescent="0.3">
      <c r="W216" s="43">
        <v>2007</v>
      </c>
      <c r="X216" s="44">
        <v>6.7993047024876958</v>
      </c>
      <c r="Y216" s="296">
        <v>13.9</v>
      </c>
      <c r="Z216" s="46">
        <v>1.64</v>
      </c>
      <c r="AA216" s="45">
        <v>7.0250000000000004</v>
      </c>
      <c r="AB216" s="45">
        <v>0.6333333333333333</v>
      </c>
      <c r="AC216" s="45">
        <v>2.2000000000000002</v>
      </c>
      <c r="AD216" s="45">
        <v>4.4999999999999998E-2</v>
      </c>
      <c r="AE216" s="45">
        <v>3.01</v>
      </c>
      <c r="AF216" s="45">
        <v>3.37</v>
      </c>
      <c r="AG216" s="296">
        <v>16.5</v>
      </c>
      <c r="AH216" s="277">
        <v>8.6750000000000007</v>
      </c>
      <c r="AI216" s="43"/>
      <c r="AJ216" s="47" t="s">
        <v>9</v>
      </c>
      <c r="AK216" s="46" t="s">
        <v>9</v>
      </c>
      <c r="AL216" s="46" t="s">
        <v>9</v>
      </c>
      <c r="AM216" s="47" t="s">
        <v>9</v>
      </c>
      <c r="AN216" s="47" t="s">
        <v>9</v>
      </c>
    </row>
    <row r="217" spans="1:40" customFormat="1" ht="15" customHeight="1" x14ac:dyDescent="0.3">
      <c r="W217" s="43">
        <v>2008</v>
      </c>
      <c r="X217" s="44">
        <v>7.0723720509937431</v>
      </c>
      <c r="Y217" s="296">
        <v>18.6175</v>
      </c>
      <c r="Z217" s="46">
        <v>1.8499999999999999</v>
      </c>
      <c r="AA217" s="45">
        <v>8.1</v>
      </c>
      <c r="AB217" s="45">
        <v>0.75</v>
      </c>
      <c r="AC217" s="45">
        <v>1.2</v>
      </c>
      <c r="AD217" s="45">
        <v>1.2500000000000001E-2</v>
      </c>
      <c r="AE217" s="45">
        <v>5.8249999999999993</v>
      </c>
      <c r="AF217" s="45">
        <v>0.39999999999999997</v>
      </c>
      <c r="AG217" s="296">
        <v>22</v>
      </c>
      <c r="AH217" s="296">
        <v>10.4</v>
      </c>
      <c r="AI217" s="43"/>
      <c r="AJ217" s="47" t="s">
        <v>9</v>
      </c>
      <c r="AK217" s="46" t="s">
        <v>9</v>
      </c>
      <c r="AL217" s="46" t="s">
        <v>9</v>
      </c>
      <c r="AM217" s="47" t="s">
        <v>9</v>
      </c>
      <c r="AN217" s="47" t="s">
        <v>9</v>
      </c>
    </row>
    <row r="218" spans="1:40" customFormat="1" ht="15" customHeight="1" x14ac:dyDescent="0.3">
      <c r="W218" s="43">
        <v>2009</v>
      </c>
      <c r="X218" s="44">
        <v>7.9717232378476099</v>
      </c>
      <c r="Y218" s="297">
        <v>20.274999999999999</v>
      </c>
      <c r="Z218" s="73">
        <v>1.9750000000000001</v>
      </c>
      <c r="AA218" s="44">
        <v>9.375</v>
      </c>
      <c r="AB218" s="44">
        <v>0.71499999999999997</v>
      </c>
      <c r="AC218" s="44">
        <v>1.325</v>
      </c>
      <c r="AD218" s="44">
        <v>7.7499999999999999E-3</v>
      </c>
      <c r="AE218" s="44">
        <v>6.25</v>
      </c>
      <c r="AF218" s="44">
        <v>0.52500000000000002</v>
      </c>
      <c r="AG218" s="297">
        <v>20.5</v>
      </c>
      <c r="AH218" s="297">
        <v>10.225</v>
      </c>
      <c r="AI218" s="44"/>
      <c r="AJ218" s="44" t="s">
        <v>9</v>
      </c>
      <c r="AK218" s="44" t="s">
        <v>9</v>
      </c>
      <c r="AL218" s="44" t="s">
        <v>9</v>
      </c>
      <c r="AM218" s="44" t="s">
        <v>9</v>
      </c>
      <c r="AN218" s="44" t="s">
        <v>9</v>
      </c>
    </row>
    <row r="219" spans="1:40" customFormat="1" ht="15" customHeight="1" x14ac:dyDescent="0.3">
      <c r="W219" s="43">
        <v>2010</v>
      </c>
      <c r="X219" s="44">
        <v>8.1097154605499462</v>
      </c>
      <c r="Y219" s="297">
        <v>21.814166666666665</v>
      </c>
      <c r="Z219" s="73">
        <v>2.070125</v>
      </c>
      <c r="AA219" s="44">
        <v>9.9416666666666664</v>
      </c>
      <c r="AB219" s="44">
        <v>0.58791666666666664</v>
      </c>
      <c r="AC219" s="44">
        <v>1.5499999999999998</v>
      </c>
      <c r="AD219" s="44">
        <v>2.8250000000000004E-2</v>
      </c>
      <c r="AE219" s="44">
        <v>6.9874999999999998</v>
      </c>
      <c r="AF219" s="44">
        <v>0.81454166666666672</v>
      </c>
      <c r="AG219" s="297">
        <v>18.375</v>
      </c>
      <c r="AH219" s="297">
        <v>15.975</v>
      </c>
      <c r="AI219" s="44"/>
      <c r="AJ219" s="44" t="s">
        <v>9</v>
      </c>
      <c r="AK219" s="44" t="s">
        <v>254</v>
      </c>
      <c r="AL219" s="44" t="s">
        <v>9</v>
      </c>
      <c r="AM219" s="44" t="s">
        <v>9</v>
      </c>
      <c r="AN219" s="204">
        <v>4.0124999999999993</v>
      </c>
    </row>
    <row r="220" spans="1:40" customFormat="1" ht="15" customHeight="1" x14ac:dyDescent="0.3">
      <c r="W220" s="43">
        <v>2011</v>
      </c>
      <c r="X220" s="44">
        <v>8.1795307153043471</v>
      </c>
      <c r="Y220" s="297">
        <v>17.427222222222223</v>
      </c>
      <c r="Z220" s="73">
        <v>1.6258888888888887</v>
      </c>
      <c r="AA220" s="44">
        <v>7.2283333333333326</v>
      </c>
      <c r="AB220" s="44">
        <v>1.1888888888888889</v>
      </c>
      <c r="AC220" s="44">
        <v>1.3500000000000003</v>
      </c>
      <c r="AD220" s="44">
        <v>1.1916666666666669E-2</v>
      </c>
      <c r="AE220" s="44">
        <v>4.9944444444444445</v>
      </c>
      <c r="AF220" s="44">
        <v>0.40166666666666667</v>
      </c>
      <c r="AG220" s="297">
        <v>16.315555555555555</v>
      </c>
      <c r="AH220" s="280">
        <v>7.495000000000001</v>
      </c>
      <c r="AI220" s="44"/>
      <c r="AJ220" s="44" t="s">
        <v>9</v>
      </c>
      <c r="AK220" s="44" t="s">
        <v>254</v>
      </c>
      <c r="AL220" s="44" t="s">
        <v>9</v>
      </c>
      <c r="AM220" s="44" t="s">
        <v>9</v>
      </c>
      <c r="AN220" s="204">
        <v>7.8055555555555545</v>
      </c>
    </row>
    <row r="221" spans="1:40" customFormat="1" ht="15" customHeight="1" x14ac:dyDescent="0.3">
      <c r="A221" s="301" t="s">
        <v>368</v>
      </c>
      <c r="W221" s="43">
        <v>2012</v>
      </c>
      <c r="X221" s="44">
        <v>8.0556394251917176</v>
      </c>
      <c r="Y221" s="297">
        <v>17.821666666666665</v>
      </c>
      <c r="Z221" s="73">
        <v>1.7958433333333332</v>
      </c>
      <c r="AA221" s="44">
        <v>6.1133333333333333</v>
      </c>
      <c r="AB221" s="44">
        <v>0.29433333333333339</v>
      </c>
      <c r="AC221" s="44">
        <v>1.1796666666666666</v>
      </c>
      <c r="AD221" s="44">
        <v>1.2333333333333333E-2</v>
      </c>
      <c r="AE221" s="44">
        <v>4.7055333333333333</v>
      </c>
      <c r="AF221" s="44">
        <v>0.25463333333333332</v>
      </c>
      <c r="AG221" s="297">
        <v>19.373633333333334</v>
      </c>
      <c r="AH221" s="280">
        <v>9.1965666666666657</v>
      </c>
      <c r="AI221" s="44"/>
      <c r="AJ221" s="44" t="s">
        <v>9</v>
      </c>
      <c r="AK221" s="44" t="s">
        <v>293</v>
      </c>
      <c r="AL221" s="44" t="s">
        <v>9</v>
      </c>
      <c r="AM221" s="44" t="s">
        <v>9</v>
      </c>
      <c r="AN221" s="204">
        <v>4.4566666666666661</v>
      </c>
    </row>
    <row r="222" spans="1:40" customFormat="1" ht="15" customHeight="1" x14ac:dyDescent="0.3">
      <c r="W222" s="43">
        <v>2013</v>
      </c>
      <c r="X222" s="44">
        <v>8.0533350907853389</v>
      </c>
      <c r="Y222" s="297">
        <v>19.157499999999999</v>
      </c>
      <c r="Z222" s="73">
        <v>1.9054166666666665</v>
      </c>
      <c r="AA222" s="44">
        <v>5.5000833333333334</v>
      </c>
      <c r="AB222" s="44">
        <v>0.3798333333333333</v>
      </c>
      <c r="AC222" s="44">
        <v>1.203958333333333</v>
      </c>
      <c r="AD222" s="44">
        <v>3.833333333333333E-2</v>
      </c>
      <c r="AE222" s="44">
        <v>5.7261666666666668</v>
      </c>
      <c r="AF222" s="44">
        <v>0.37841666666666662</v>
      </c>
      <c r="AG222" s="297">
        <v>20.351958333333332</v>
      </c>
      <c r="AH222" s="297">
        <v>10.672291666666668</v>
      </c>
      <c r="AI222" s="44"/>
      <c r="AJ222" s="44" t="s">
        <v>9</v>
      </c>
      <c r="AK222" s="44" t="s">
        <v>254</v>
      </c>
      <c r="AL222" s="44" t="s">
        <v>9</v>
      </c>
      <c r="AM222" s="44" t="s">
        <v>9</v>
      </c>
      <c r="AN222" s="204">
        <v>4.5875000000000004</v>
      </c>
    </row>
    <row r="223" spans="1:40" customFormat="1" ht="15" customHeight="1" x14ac:dyDescent="0.3">
      <c r="W223" s="43">
        <v>2014</v>
      </c>
      <c r="X223" s="44">
        <v>7.8207629362270623</v>
      </c>
      <c r="Y223" s="297">
        <v>20.772499999999997</v>
      </c>
      <c r="Z223" s="73">
        <v>1.996375</v>
      </c>
      <c r="AA223" s="44">
        <v>7.7910833333333329</v>
      </c>
      <c r="AB223" s="44">
        <v>0.47125</v>
      </c>
      <c r="AC223" s="44">
        <v>1.0197500000000002</v>
      </c>
      <c r="AD223" s="44">
        <v>4.2888888888888886E-2</v>
      </c>
      <c r="AE223" s="44">
        <v>6.3945000000000007</v>
      </c>
      <c r="AF223" s="44">
        <v>0.56716666666666671</v>
      </c>
      <c r="AG223" s="297">
        <v>21.513041666666666</v>
      </c>
      <c r="AH223" s="297">
        <v>11.032333333333332</v>
      </c>
      <c r="AI223" s="44"/>
      <c r="AJ223" s="44" t="s">
        <v>9</v>
      </c>
      <c r="AK223" s="44" t="s">
        <v>254</v>
      </c>
      <c r="AL223" s="44" t="s">
        <v>9</v>
      </c>
      <c r="AM223" s="44" t="s">
        <v>9</v>
      </c>
      <c r="AN223" s="204">
        <v>4.7541666666666664</v>
      </c>
    </row>
    <row r="224" spans="1:40" customFormat="1" ht="15" customHeight="1" x14ac:dyDescent="0.3">
      <c r="W224" s="43">
        <v>2015</v>
      </c>
      <c r="X224" s="44">
        <v>8.023905294087049</v>
      </c>
      <c r="Y224" s="297">
        <v>23.372687499999998</v>
      </c>
      <c r="Z224" s="73">
        <v>2.2104374999999998</v>
      </c>
      <c r="AA224" s="44">
        <v>11.327562499999999</v>
      </c>
      <c r="AB224" s="44">
        <v>0.54143750000000002</v>
      </c>
      <c r="AC224" s="44">
        <v>2.3275625</v>
      </c>
      <c r="AD224" s="44">
        <v>3.3625000000000002E-2</v>
      </c>
      <c r="AE224" s="44">
        <v>9.3711249999999993</v>
      </c>
      <c r="AF224" s="44">
        <v>0.64100000000000001</v>
      </c>
      <c r="AG224" s="297">
        <v>24.026250000000001</v>
      </c>
      <c r="AH224" s="297">
        <v>12.0590625</v>
      </c>
      <c r="AI224" s="44"/>
      <c r="AJ224" s="44" t="s">
        <v>9</v>
      </c>
      <c r="AK224" s="44" t="s">
        <v>254</v>
      </c>
      <c r="AL224" s="44" t="s">
        <v>9</v>
      </c>
      <c r="AM224" s="44" t="s">
        <v>9</v>
      </c>
      <c r="AN224" s="204">
        <v>4.8375000000000004</v>
      </c>
    </row>
    <row r="225" spans="1:40" customFormat="1" ht="15" customHeight="1" x14ac:dyDescent="0.3">
      <c r="W225" s="43">
        <v>2016</v>
      </c>
      <c r="X225" s="44">
        <v>7.7703876410390009</v>
      </c>
      <c r="Y225" s="297">
        <v>18.171250000000001</v>
      </c>
      <c r="Z225" s="73">
        <v>1.5874375000000001</v>
      </c>
      <c r="AA225" s="44">
        <v>9.2640625000000014</v>
      </c>
      <c r="AB225" s="44">
        <v>0.5475000000000001</v>
      </c>
      <c r="AC225" s="44">
        <v>3.7254999999999994</v>
      </c>
      <c r="AD225" s="44">
        <v>5.8000000000000003E-2</v>
      </c>
      <c r="AE225" s="44">
        <v>7.7671250000000001</v>
      </c>
      <c r="AF225" s="44">
        <v>1.7271249999999998</v>
      </c>
      <c r="AG225" s="297">
        <v>17.779875000000001</v>
      </c>
      <c r="AH225" s="297">
        <v>8.4961249999999993</v>
      </c>
      <c r="AI225" s="44"/>
      <c r="AJ225" s="44" t="s">
        <v>9</v>
      </c>
      <c r="AK225" s="44" t="s">
        <v>254</v>
      </c>
      <c r="AL225" s="44" t="s">
        <v>9</v>
      </c>
      <c r="AM225" s="44" t="s">
        <v>9</v>
      </c>
      <c r="AN225" s="204">
        <v>6.34375</v>
      </c>
    </row>
    <row r="226" spans="1:40" customFormat="1" ht="15" customHeight="1" thickBot="1" x14ac:dyDescent="0.35">
      <c r="W226" s="54">
        <v>2017</v>
      </c>
      <c r="X226" s="55">
        <v>7.9679320830586011</v>
      </c>
      <c r="Y226" s="298">
        <v>17.06625</v>
      </c>
      <c r="Z226" s="67">
        <v>1.5253333333333334</v>
      </c>
      <c r="AA226" s="55">
        <v>7.390041666666666</v>
      </c>
      <c r="AB226" s="55">
        <v>0.94762499999999994</v>
      </c>
      <c r="AC226" s="55">
        <v>2.2723333333333335</v>
      </c>
      <c r="AD226" s="55">
        <v>4.2500000000000003E-3</v>
      </c>
      <c r="AE226" s="55">
        <v>7.4428749999999999</v>
      </c>
      <c r="AF226" s="55">
        <v>0.50612500000000005</v>
      </c>
      <c r="AG226" s="298">
        <v>16.051874999999999</v>
      </c>
      <c r="AH226" s="298">
        <v>7.9082500000000016</v>
      </c>
      <c r="AI226" s="55"/>
      <c r="AJ226" s="55" t="s">
        <v>9</v>
      </c>
      <c r="AK226" s="55" t="s">
        <v>254</v>
      </c>
      <c r="AL226" s="55" t="s">
        <v>9</v>
      </c>
      <c r="AM226" s="55" t="s">
        <v>9</v>
      </c>
      <c r="AN226" s="205">
        <v>4.8875000000000002</v>
      </c>
    </row>
    <row r="227" spans="1:40" customFormat="1" ht="15" customHeight="1" x14ac:dyDescent="0.3">
      <c r="W227" s="19"/>
      <c r="X227" s="19"/>
      <c r="Y227" s="19"/>
      <c r="Z227" s="19"/>
      <c r="AA227" s="19"/>
      <c r="AB227" s="19"/>
      <c r="AC227" s="35"/>
      <c r="AD227" s="35"/>
      <c r="AE227" s="35"/>
      <c r="AF227" s="35"/>
      <c r="AG227" s="35"/>
      <c r="AH227" s="35"/>
      <c r="AI227" s="37"/>
      <c r="AJ227" s="39"/>
      <c r="AK227" s="38"/>
      <c r="AL227" s="38"/>
      <c r="AM227" s="39"/>
      <c r="AN227" s="39"/>
    </row>
    <row r="228" spans="1:40" customFormat="1" ht="15" customHeight="1" thickBot="1" x14ac:dyDescent="0.35">
      <c r="W228" s="40" t="s">
        <v>409</v>
      </c>
      <c r="X228" s="34"/>
      <c r="Y228" s="35"/>
      <c r="Z228" s="36"/>
      <c r="AA228" s="35"/>
      <c r="AB228" s="35"/>
      <c r="AC228" s="35"/>
      <c r="AD228" s="35"/>
      <c r="AE228" s="35"/>
      <c r="AF228" s="35"/>
      <c r="AG228" s="35"/>
      <c r="AH228" s="35"/>
      <c r="AI228" s="37"/>
      <c r="AJ228" s="39"/>
      <c r="AK228" s="38"/>
      <c r="AL228" s="38"/>
      <c r="AM228" s="39"/>
      <c r="AN228" s="39"/>
    </row>
    <row r="229" spans="1:40" customFormat="1" ht="15" customHeight="1" x14ac:dyDescent="0.3">
      <c r="W229" s="41"/>
      <c r="X229" s="982" t="s">
        <v>16</v>
      </c>
      <c r="Y229" s="982"/>
      <c r="Z229" s="982"/>
      <c r="AA229" s="982"/>
      <c r="AB229" s="982"/>
      <c r="AC229" s="982"/>
      <c r="AD229" s="982"/>
      <c r="AE229" s="982"/>
      <c r="AF229" s="982"/>
      <c r="AG229" s="982"/>
      <c r="AH229" s="982"/>
      <c r="AI229" s="42"/>
      <c r="AJ229" s="982" t="s">
        <v>70</v>
      </c>
      <c r="AK229" s="982"/>
      <c r="AL229" s="982"/>
      <c r="AM229" s="982"/>
      <c r="AN229" s="982"/>
    </row>
    <row r="230" spans="1:40" customFormat="1" ht="15" customHeight="1" x14ac:dyDescent="0.45">
      <c r="W230" s="43"/>
      <c r="X230" s="44" t="s">
        <v>94</v>
      </c>
      <c r="Y230" s="45" t="s">
        <v>95</v>
      </c>
      <c r="Z230" s="46" t="s">
        <v>96</v>
      </c>
      <c r="AA230" s="45" t="s">
        <v>120</v>
      </c>
      <c r="AB230" s="45" t="s">
        <v>121</v>
      </c>
      <c r="AC230" s="45" t="s">
        <v>122</v>
      </c>
      <c r="AD230" s="45" t="s">
        <v>123</v>
      </c>
      <c r="AE230" s="45" t="s">
        <v>124</v>
      </c>
      <c r="AF230" s="45" t="s">
        <v>125</v>
      </c>
      <c r="AG230" s="45" t="s">
        <v>126</v>
      </c>
      <c r="AH230" s="45" t="s">
        <v>127</v>
      </c>
      <c r="AI230" s="43"/>
      <c r="AJ230" s="47" t="s">
        <v>25</v>
      </c>
      <c r="AK230" s="46" t="s">
        <v>128</v>
      </c>
      <c r="AL230" s="46" t="s">
        <v>129</v>
      </c>
      <c r="AM230" s="47" t="s">
        <v>90</v>
      </c>
      <c r="AN230" s="47" t="s">
        <v>26</v>
      </c>
    </row>
    <row r="231" spans="1:40" customFormat="1" ht="15" customHeight="1" x14ac:dyDescent="0.3">
      <c r="W231" s="48"/>
      <c r="X231" s="49"/>
      <c r="Y231" s="50" t="s">
        <v>114</v>
      </c>
      <c r="Z231" s="51" t="s">
        <v>115</v>
      </c>
      <c r="AA231" s="50" t="s">
        <v>116</v>
      </c>
      <c r="AB231" s="50" t="s">
        <v>116</v>
      </c>
      <c r="AC231" s="50" t="s">
        <v>116</v>
      </c>
      <c r="AD231" s="50" t="s">
        <v>116</v>
      </c>
      <c r="AE231" s="50" t="s">
        <v>116</v>
      </c>
      <c r="AF231" s="50" t="s">
        <v>116</v>
      </c>
      <c r="AG231" s="50" t="s">
        <v>116</v>
      </c>
      <c r="AH231" s="50" t="s">
        <v>116</v>
      </c>
      <c r="AI231" s="48"/>
      <c r="AJ231" s="52" t="s">
        <v>117</v>
      </c>
      <c r="AK231" s="51" t="s">
        <v>116</v>
      </c>
      <c r="AL231" s="51" t="s">
        <v>116</v>
      </c>
      <c r="AM231" s="52" t="s">
        <v>116</v>
      </c>
      <c r="AN231" s="52" t="s">
        <v>116</v>
      </c>
    </row>
    <row r="232" spans="1:40" customFormat="1" ht="15" customHeight="1" x14ac:dyDescent="0.3">
      <c r="W232" s="43">
        <v>2002</v>
      </c>
      <c r="X232" s="44">
        <v>7.2332973358416242</v>
      </c>
      <c r="Y232" s="45">
        <v>4.8419999999999996</v>
      </c>
      <c r="Z232" s="46">
        <v>9.7572956004919303E-2</v>
      </c>
      <c r="AA232" s="45">
        <v>3.4735296000000004</v>
      </c>
      <c r="AB232" s="45">
        <v>1.1122800000000002</v>
      </c>
      <c r="AC232" s="45">
        <v>0.43390800000000007</v>
      </c>
      <c r="AD232" s="45">
        <v>3.7884000000000001E-2</v>
      </c>
      <c r="AE232" s="45">
        <v>1.8723056</v>
      </c>
      <c r="AF232" s="45">
        <v>0.51768400000000003</v>
      </c>
      <c r="AG232" s="45">
        <v>7.1743199999999998</v>
      </c>
      <c r="AH232" s="45">
        <v>0.87139799999999989</v>
      </c>
      <c r="AI232" s="53"/>
      <c r="AJ232" s="47" t="s">
        <v>9</v>
      </c>
      <c r="AK232" s="46" t="s">
        <v>9</v>
      </c>
      <c r="AL232" s="46" t="s">
        <v>9</v>
      </c>
      <c r="AM232" s="47" t="s">
        <v>9</v>
      </c>
      <c r="AN232" s="47" t="s">
        <v>9</v>
      </c>
    </row>
    <row r="233" spans="1:40" customFormat="1" ht="15" customHeight="1" x14ac:dyDescent="0.3">
      <c r="W233" s="43">
        <v>2003</v>
      </c>
      <c r="X233" s="44">
        <v>6.7543397365751652</v>
      </c>
      <c r="Y233" s="45">
        <v>4.6020000000000003</v>
      </c>
      <c r="Z233" s="46">
        <v>0.26619999999999999</v>
      </c>
      <c r="AA233" s="45">
        <v>3.16</v>
      </c>
      <c r="AB233" s="45">
        <v>0.74</v>
      </c>
      <c r="AC233" s="45">
        <v>0.36199999999999999</v>
      </c>
      <c r="AD233" s="45">
        <v>0.04</v>
      </c>
      <c r="AE233" s="45">
        <v>1.6519999999999999</v>
      </c>
      <c r="AF233" s="45">
        <v>0.48</v>
      </c>
      <c r="AG233" s="45">
        <v>5.8779999999999992</v>
      </c>
      <c r="AH233" s="45">
        <v>0.83</v>
      </c>
      <c r="AI233" s="53"/>
      <c r="AJ233" s="47" t="s">
        <v>9</v>
      </c>
      <c r="AK233" s="46" t="s">
        <v>9</v>
      </c>
      <c r="AL233" s="46" t="s">
        <v>9</v>
      </c>
      <c r="AM233" s="47" t="s">
        <v>9</v>
      </c>
      <c r="AN233" s="47" t="s">
        <v>9</v>
      </c>
    </row>
    <row r="234" spans="1:40" customFormat="1" ht="15" customHeight="1" x14ac:dyDescent="0.3">
      <c r="W234" s="43">
        <v>2004</v>
      </c>
      <c r="X234" s="44">
        <v>6.7957685530800207</v>
      </c>
      <c r="Y234" s="45">
        <v>4.4366666666666665</v>
      </c>
      <c r="Z234" s="46">
        <v>0.29566666666666669</v>
      </c>
      <c r="AA234" s="45">
        <v>2.7549999999999999</v>
      </c>
      <c r="AB234" s="45">
        <v>0.70166666666666666</v>
      </c>
      <c r="AC234" s="45">
        <v>0.53666666666666674</v>
      </c>
      <c r="AD234" s="45">
        <v>6.25E-2</v>
      </c>
      <c r="AE234" s="45">
        <v>1.6016666666666666</v>
      </c>
      <c r="AF234" s="45">
        <v>0.71499999999999997</v>
      </c>
      <c r="AG234" s="45">
        <v>5.93</v>
      </c>
      <c r="AH234" s="45">
        <v>0.89166666666666661</v>
      </c>
      <c r="AI234" s="53"/>
      <c r="AJ234" s="47" t="s">
        <v>9</v>
      </c>
      <c r="AK234" s="46" t="s">
        <v>9</v>
      </c>
      <c r="AL234" s="46" t="s">
        <v>9</v>
      </c>
      <c r="AM234" s="47" t="s">
        <v>9</v>
      </c>
      <c r="AN234" s="47" t="s">
        <v>9</v>
      </c>
    </row>
    <row r="235" spans="1:40" customFormat="1" ht="15" customHeight="1" x14ac:dyDescent="0.3">
      <c r="W235" s="43">
        <v>2005</v>
      </c>
      <c r="X235" s="44">
        <v>6.8963174290406881</v>
      </c>
      <c r="Y235" s="45">
        <v>4.8385714285714281</v>
      </c>
      <c r="Z235" s="46">
        <v>0.36699999999999999</v>
      </c>
      <c r="AA235" s="45">
        <v>3.1785714285714284</v>
      </c>
      <c r="AB235" s="45">
        <v>0.81857142857142851</v>
      </c>
      <c r="AC235" s="45">
        <v>0.55571428571428572</v>
      </c>
      <c r="AD235" s="45">
        <v>0.05</v>
      </c>
      <c r="AE235" s="45">
        <v>1.9528571428571428</v>
      </c>
      <c r="AF235" s="45">
        <v>0.68142857142857138</v>
      </c>
      <c r="AG235" s="45">
        <v>8.9</v>
      </c>
      <c r="AH235" s="45">
        <v>1.0428571428571429</v>
      </c>
      <c r="AI235" s="53"/>
      <c r="AJ235" s="47" t="s">
        <v>9</v>
      </c>
      <c r="AK235" s="46" t="s">
        <v>9</v>
      </c>
      <c r="AL235" s="46">
        <v>3.0000000000000005E-3</v>
      </c>
      <c r="AM235" s="47" t="s">
        <v>9</v>
      </c>
      <c r="AN235" s="47" t="s">
        <v>9</v>
      </c>
    </row>
    <row r="236" spans="1:40" customFormat="1" ht="15" customHeight="1" x14ac:dyDescent="0.3">
      <c r="W236" s="43">
        <v>2006</v>
      </c>
      <c r="X236" s="44">
        <v>6.991940903723739</v>
      </c>
      <c r="Y236" s="45">
        <v>5.0657142857142858</v>
      </c>
      <c r="Z236" s="46">
        <v>0.32714285714285712</v>
      </c>
      <c r="AA236" s="45">
        <v>3.6042857142857145</v>
      </c>
      <c r="AB236" s="45">
        <v>0.79</v>
      </c>
      <c r="AC236" s="45">
        <v>0.46142857142857135</v>
      </c>
      <c r="AD236" s="45">
        <v>0.11</v>
      </c>
      <c r="AE236" s="45">
        <v>2.0657142857142858</v>
      </c>
      <c r="AF236" s="45">
        <v>0.61857142857142855</v>
      </c>
      <c r="AG236" s="45">
        <v>9.0399999999999991</v>
      </c>
      <c r="AH236" s="45">
        <v>1.0714285714285714</v>
      </c>
      <c r="AI236" s="53"/>
      <c r="AJ236" s="47" t="s">
        <v>9</v>
      </c>
      <c r="AK236" s="46" t="s">
        <v>9</v>
      </c>
      <c r="AL236" s="46">
        <v>3.2857142857142855E-3</v>
      </c>
      <c r="AM236" s="47" t="s">
        <v>9</v>
      </c>
      <c r="AN236" s="47" t="s">
        <v>9</v>
      </c>
    </row>
    <row r="237" spans="1:40" customFormat="1" ht="15" customHeight="1" x14ac:dyDescent="0.3">
      <c r="W237" s="43">
        <v>2007</v>
      </c>
      <c r="X237" s="44">
        <v>6.893034028283469</v>
      </c>
      <c r="Y237" s="45">
        <v>5.0640000000000001</v>
      </c>
      <c r="Z237" s="46">
        <v>0.33879999999999999</v>
      </c>
      <c r="AA237" s="45">
        <v>3.18</v>
      </c>
      <c r="AB237" s="45">
        <v>0.78800000000000003</v>
      </c>
      <c r="AC237" s="45">
        <v>0.57199999999999995</v>
      </c>
      <c r="AD237" s="45">
        <v>7.3999999999999996E-2</v>
      </c>
      <c r="AE237" s="45">
        <v>2.218</v>
      </c>
      <c r="AF237" s="45">
        <v>0.54800000000000004</v>
      </c>
      <c r="AG237" s="45">
        <v>8.6259999999999994</v>
      </c>
      <c r="AH237" s="45">
        <v>1.0260000000000002</v>
      </c>
      <c r="AI237" s="53"/>
      <c r="AJ237" s="47" t="s">
        <v>9</v>
      </c>
      <c r="AK237" s="46" t="s">
        <v>148</v>
      </c>
      <c r="AL237" s="46">
        <v>2.5714285714285713E-3</v>
      </c>
      <c r="AM237" s="47" t="s">
        <v>9</v>
      </c>
      <c r="AN237" s="47" t="s">
        <v>9</v>
      </c>
    </row>
    <row r="238" spans="1:40" customFormat="1" ht="15" customHeight="1" x14ac:dyDescent="0.3">
      <c r="W238" s="43">
        <v>2008</v>
      </c>
      <c r="X238" s="44">
        <v>6.3647733628887488</v>
      </c>
      <c r="Y238" s="45">
        <v>6.5933333333333337</v>
      </c>
      <c r="Z238" s="46">
        <v>0.28199999999999997</v>
      </c>
      <c r="AA238" s="45">
        <v>3.8149999999999999</v>
      </c>
      <c r="AB238" s="45">
        <v>1.3316666666666666</v>
      </c>
      <c r="AC238" s="45">
        <v>0.73333333333333339</v>
      </c>
      <c r="AD238" s="45" t="s">
        <v>147</v>
      </c>
      <c r="AE238" s="45">
        <v>1.93</v>
      </c>
      <c r="AF238" s="45">
        <v>0.60333333333333339</v>
      </c>
      <c r="AG238" s="47">
        <v>13.703333333333333</v>
      </c>
      <c r="AH238" s="45">
        <v>1</v>
      </c>
      <c r="AI238" s="53"/>
      <c r="AJ238" s="47" t="s">
        <v>9</v>
      </c>
      <c r="AK238" s="46">
        <v>6.9999999999999993E-3</v>
      </c>
      <c r="AL238" s="46" t="s">
        <v>148</v>
      </c>
      <c r="AM238" s="47" t="s">
        <v>9</v>
      </c>
      <c r="AN238" s="47" t="s">
        <v>9</v>
      </c>
    </row>
    <row r="239" spans="1:40" customFormat="1" ht="15" customHeight="1" x14ac:dyDescent="0.3">
      <c r="A239" s="301" t="s">
        <v>349</v>
      </c>
      <c r="W239" s="43">
        <v>2009</v>
      </c>
      <c r="X239" s="44">
        <v>7.1278081792986292</v>
      </c>
      <c r="Y239" s="45">
        <v>4.7</v>
      </c>
      <c r="Z239" s="46">
        <v>0.33083333333333331</v>
      </c>
      <c r="AA239" s="45">
        <v>3.4733333333333332</v>
      </c>
      <c r="AB239" s="45">
        <v>0.48833333333333334</v>
      </c>
      <c r="AC239" s="45">
        <v>0.41333333333333339</v>
      </c>
      <c r="AD239" s="45" t="s">
        <v>147</v>
      </c>
      <c r="AE239" s="45">
        <v>1.655</v>
      </c>
      <c r="AF239" s="45">
        <v>0.57499999999999996</v>
      </c>
      <c r="AG239" s="45">
        <v>5.4050000000000002</v>
      </c>
      <c r="AH239" s="45">
        <v>0.755</v>
      </c>
      <c r="AI239" s="53"/>
      <c r="AJ239" s="47" t="s">
        <v>9</v>
      </c>
      <c r="AK239" s="46" t="s">
        <v>9</v>
      </c>
      <c r="AL239" s="46" t="s">
        <v>148</v>
      </c>
      <c r="AM239" s="47" t="s">
        <v>9</v>
      </c>
      <c r="AN239" s="47" t="s">
        <v>9</v>
      </c>
    </row>
    <row r="240" spans="1:40" customFormat="1" ht="15" customHeight="1" x14ac:dyDescent="0.3">
      <c r="W240" s="43">
        <v>2010</v>
      </c>
      <c r="X240" s="44">
        <v>6.6727989644537242</v>
      </c>
      <c r="Y240" s="45">
        <v>5.57</v>
      </c>
      <c r="Z240" s="46">
        <v>0.38014285714285717</v>
      </c>
      <c r="AA240" s="45">
        <v>4.4700000000000006</v>
      </c>
      <c r="AB240" s="45">
        <v>0.86285714285714288</v>
      </c>
      <c r="AC240" s="45">
        <v>0.78142857142857136</v>
      </c>
      <c r="AD240" s="45">
        <v>0.13400000000000001</v>
      </c>
      <c r="AE240" s="45">
        <v>2.1671428571428573</v>
      </c>
      <c r="AF240" s="45">
        <v>1.1885714285714286</v>
      </c>
      <c r="AG240" s="45">
        <v>7.5200000000000005</v>
      </c>
      <c r="AH240" s="45">
        <v>1.1485714285714284</v>
      </c>
      <c r="AI240" s="53"/>
      <c r="AJ240" s="47" t="s">
        <v>9</v>
      </c>
      <c r="AK240" s="46">
        <v>1.0499999999999999E-2</v>
      </c>
      <c r="AL240" s="46" t="s">
        <v>148</v>
      </c>
      <c r="AM240" s="47" t="s">
        <v>9</v>
      </c>
      <c r="AN240" s="47" t="s">
        <v>9</v>
      </c>
    </row>
    <row r="241" spans="23:40" customFormat="1" ht="15" customHeight="1" x14ac:dyDescent="0.3">
      <c r="W241" s="43">
        <v>2011</v>
      </c>
      <c r="X241" s="44">
        <v>6.2763286373044016</v>
      </c>
      <c r="Y241" s="45">
        <v>5.3299999999999992</v>
      </c>
      <c r="Z241" s="46">
        <v>0.32666666666666666</v>
      </c>
      <c r="AA241" s="45">
        <v>3.73</v>
      </c>
      <c r="AB241" s="45">
        <v>0.75499999999999989</v>
      </c>
      <c r="AC241" s="45">
        <v>0.78500000000000003</v>
      </c>
      <c r="AD241" s="45">
        <v>0.06</v>
      </c>
      <c r="AE241" s="45">
        <v>1.57</v>
      </c>
      <c r="AF241" s="45">
        <v>0.67666666666666675</v>
      </c>
      <c r="AG241" s="45">
        <v>5.8033333333333337</v>
      </c>
      <c r="AH241" s="45">
        <v>0.8716666666666667</v>
      </c>
      <c r="AI241" s="53"/>
      <c r="AJ241" s="47" t="s">
        <v>9</v>
      </c>
      <c r="AK241" s="46">
        <v>8.1666666666666676E-3</v>
      </c>
      <c r="AL241" s="46">
        <v>2E-3</v>
      </c>
      <c r="AM241" s="47" t="s">
        <v>9</v>
      </c>
      <c r="AN241" s="47" t="s">
        <v>9</v>
      </c>
    </row>
    <row r="242" spans="23:40" customFormat="1" ht="15" customHeight="1" x14ac:dyDescent="0.3">
      <c r="W242" s="43">
        <v>2012</v>
      </c>
      <c r="X242" s="44">
        <v>7.2374606316659875</v>
      </c>
      <c r="Y242" s="45">
        <v>4.55</v>
      </c>
      <c r="Z242" s="46">
        <v>0.3175</v>
      </c>
      <c r="AA242" s="45"/>
      <c r="AB242" s="45"/>
      <c r="AC242" s="45"/>
      <c r="AD242" s="45"/>
      <c r="AE242" s="45"/>
      <c r="AF242" s="45"/>
      <c r="AG242" s="45"/>
      <c r="AH242" s="45"/>
      <c r="AI242" s="53"/>
      <c r="AJ242" s="47" t="s">
        <v>9</v>
      </c>
      <c r="AK242" s="46">
        <v>8.0000000000000002E-3</v>
      </c>
      <c r="AL242" s="46">
        <v>5.4999999999999997E-3</v>
      </c>
      <c r="AM242" s="47" t="s">
        <v>9</v>
      </c>
      <c r="AN242" s="47" t="s">
        <v>9</v>
      </c>
    </row>
    <row r="243" spans="23:40" customFormat="1" ht="15" customHeight="1" x14ac:dyDescent="0.3">
      <c r="W243" s="43">
        <v>2013</v>
      </c>
      <c r="X243" s="44">
        <v>6.8437342923611011</v>
      </c>
      <c r="Y243" s="45">
        <v>4.32</v>
      </c>
      <c r="Z243" s="46">
        <v>0.29400000000000004</v>
      </c>
      <c r="AA243" s="45">
        <v>2.81</v>
      </c>
      <c r="AB243" s="45">
        <v>0.45999999999999996</v>
      </c>
      <c r="AC243" s="45">
        <v>0.36750000000000005</v>
      </c>
      <c r="AD243" s="45" t="s">
        <v>142</v>
      </c>
      <c r="AE243" s="45">
        <v>1.4625000000000001</v>
      </c>
      <c r="AF243" s="45">
        <v>1.0075000000000001</v>
      </c>
      <c r="AG243" s="45">
        <v>6.1325000000000003</v>
      </c>
      <c r="AH243" s="45">
        <v>0.82750000000000001</v>
      </c>
      <c r="AI243" s="53"/>
      <c r="AJ243" s="47" t="s">
        <v>9</v>
      </c>
      <c r="AK243" s="46" t="s">
        <v>9</v>
      </c>
      <c r="AL243" s="46" t="s">
        <v>9</v>
      </c>
      <c r="AM243" s="47" t="s">
        <v>9</v>
      </c>
      <c r="AN243" s="47" t="s">
        <v>9</v>
      </c>
    </row>
    <row r="244" spans="23:40" customFormat="1" ht="15" customHeight="1" x14ac:dyDescent="0.3">
      <c r="W244" s="43">
        <v>2014</v>
      </c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45"/>
      <c r="AI244" s="45"/>
      <c r="AJ244" s="45" t="s">
        <v>9</v>
      </c>
      <c r="AK244" s="45" t="s">
        <v>9</v>
      </c>
      <c r="AL244" s="45" t="s">
        <v>9</v>
      </c>
      <c r="AM244" s="45" t="s">
        <v>9</v>
      </c>
      <c r="AN244" s="47" t="s">
        <v>9</v>
      </c>
    </row>
    <row r="245" spans="23:40" customFormat="1" ht="15" customHeight="1" x14ac:dyDescent="0.3">
      <c r="W245" s="43">
        <v>2015</v>
      </c>
      <c r="X245" s="45">
        <v>7.2274292053188667</v>
      </c>
      <c r="Y245" s="45">
        <v>5.3683333333333332</v>
      </c>
      <c r="Z245" s="45">
        <v>0.35016666666666668</v>
      </c>
      <c r="AA245" s="45">
        <v>4.4249999999999998</v>
      </c>
      <c r="AB245" s="45">
        <v>0.82333333333333325</v>
      </c>
      <c r="AC245" s="45">
        <v>0.375</v>
      </c>
      <c r="AD245" s="45"/>
      <c r="AE245" s="45"/>
      <c r="AF245" s="45"/>
      <c r="AG245" s="45"/>
      <c r="AH245" s="45"/>
      <c r="AI245" s="45"/>
      <c r="AJ245" s="45" t="s">
        <v>9</v>
      </c>
      <c r="AK245" s="45" t="s">
        <v>9</v>
      </c>
      <c r="AL245" s="45" t="s">
        <v>9</v>
      </c>
      <c r="AM245" s="45" t="s">
        <v>9</v>
      </c>
      <c r="AN245" s="47" t="s">
        <v>9</v>
      </c>
    </row>
    <row r="246" spans="23:40" customFormat="1" ht="15" customHeight="1" x14ac:dyDescent="0.3">
      <c r="W246" s="43">
        <v>2016</v>
      </c>
      <c r="X246" s="45">
        <v>6.5920799721769603</v>
      </c>
      <c r="Y246" s="45">
        <v>4.3916666666666666</v>
      </c>
      <c r="Z246" s="45">
        <v>0.27683333333333332</v>
      </c>
      <c r="AA246" s="45">
        <v>3.418333333333333</v>
      </c>
      <c r="AB246" s="45">
        <v>0.34166666666666673</v>
      </c>
      <c r="AC246" s="45">
        <v>0.34499999999999997</v>
      </c>
      <c r="AD246" s="45" t="s">
        <v>142</v>
      </c>
      <c r="AE246" s="45">
        <v>1.4466666666666665</v>
      </c>
      <c r="AF246" s="45">
        <v>0.56833333333333336</v>
      </c>
      <c r="AG246" s="45">
        <v>6.55</v>
      </c>
      <c r="AH246" s="45">
        <v>0.81500000000000006</v>
      </c>
      <c r="AI246" s="45"/>
      <c r="AJ246" s="45" t="s">
        <v>9</v>
      </c>
      <c r="AK246" s="45" t="s">
        <v>9</v>
      </c>
      <c r="AL246" s="45" t="s">
        <v>9</v>
      </c>
      <c r="AM246" s="45" t="s">
        <v>9</v>
      </c>
      <c r="AN246" s="47" t="s">
        <v>9</v>
      </c>
    </row>
    <row r="247" spans="23:40" customFormat="1" ht="15" customHeight="1" thickBot="1" x14ac:dyDescent="0.35">
      <c r="W247" s="54">
        <v>2017</v>
      </c>
      <c r="X247" s="55">
        <v>6.7308021855542721</v>
      </c>
      <c r="Y247" s="56">
        <v>5.09</v>
      </c>
      <c r="Z247" s="57">
        <v>0.34560000000000002</v>
      </c>
      <c r="AA247" s="56">
        <v>4.72</v>
      </c>
      <c r="AB247" s="56">
        <v>0.84600000000000009</v>
      </c>
      <c r="AC247" s="56">
        <v>0.47800000000000004</v>
      </c>
      <c r="AD247" s="56">
        <v>8.0000000000000019E-3</v>
      </c>
      <c r="AE247" s="56">
        <v>1.8879999999999999</v>
      </c>
      <c r="AF247" s="56">
        <v>0.51600000000000001</v>
      </c>
      <c r="AG247" s="56">
        <v>6.9</v>
      </c>
      <c r="AH247" s="56">
        <v>0.88400000000000001</v>
      </c>
      <c r="AI247" s="66"/>
      <c r="AJ247" s="58" t="s">
        <v>9</v>
      </c>
      <c r="AK247" s="57" t="s">
        <v>9</v>
      </c>
      <c r="AL247" s="57" t="s">
        <v>9</v>
      </c>
      <c r="AM247" s="58" t="s">
        <v>9</v>
      </c>
      <c r="AN247" s="58" t="s">
        <v>9</v>
      </c>
    </row>
    <row r="248" spans="23:40" customFormat="1" ht="15" customHeight="1" x14ac:dyDescent="0.3">
      <c r="W248" s="33"/>
      <c r="X248" s="34"/>
      <c r="Y248" s="35"/>
      <c r="Z248" s="36"/>
      <c r="AA248" s="35"/>
      <c r="AB248" s="35"/>
      <c r="AC248" s="35"/>
      <c r="AD248" s="35"/>
      <c r="AE248" s="35"/>
      <c r="AF248" s="35"/>
      <c r="AG248" s="35"/>
      <c r="AH248" s="35"/>
      <c r="AI248" s="37"/>
      <c r="AJ248" s="39"/>
      <c r="AK248" s="38"/>
      <c r="AL248" s="38"/>
      <c r="AM248" s="39"/>
      <c r="AN248" s="39"/>
    </row>
    <row r="249" spans="23:40" customFormat="1" ht="15" customHeight="1" thickBot="1" x14ac:dyDescent="0.35">
      <c r="W249" s="40" t="s">
        <v>362</v>
      </c>
      <c r="X249" s="34"/>
      <c r="Y249" s="35"/>
      <c r="Z249" s="36"/>
      <c r="AA249" s="35"/>
      <c r="AB249" s="35"/>
      <c r="AC249" s="35"/>
      <c r="AD249" s="35"/>
      <c r="AE249" s="35"/>
      <c r="AF249" s="35"/>
      <c r="AG249" s="35"/>
      <c r="AH249" s="35"/>
      <c r="AI249" s="37"/>
      <c r="AJ249" s="39"/>
      <c r="AK249" s="38"/>
      <c r="AL249" s="38"/>
      <c r="AM249" s="39"/>
      <c r="AN249" s="39"/>
    </row>
    <row r="250" spans="23:40" customFormat="1" ht="15" customHeight="1" x14ac:dyDescent="0.3">
      <c r="W250" s="41"/>
      <c r="X250" s="982" t="s">
        <v>16</v>
      </c>
      <c r="Y250" s="982"/>
      <c r="Z250" s="982"/>
      <c r="AA250" s="982"/>
      <c r="AB250" s="982"/>
      <c r="AC250" s="982"/>
      <c r="AD250" s="982"/>
      <c r="AE250" s="982"/>
      <c r="AF250" s="982"/>
      <c r="AG250" s="982"/>
      <c r="AH250" s="982"/>
      <c r="AI250" s="42"/>
      <c r="AJ250" s="982" t="s">
        <v>70</v>
      </c>
      <c r="AK250" s="982"/>
      <c r="AL250" s="982"/>
      <c r="AM250" s="982"/>
      <c r="AN250" s="982"/>
    </row>
    <row r="251" spans="23:40" customFormat="1" ht="15" customHeight="1" x14ac:dyDescent="0.45">
      <c r="W251" s="43"/>
      <c r="X251" s="44" t="s">
        <v>94</v>
      </c>
      <c r="Y251" s="45" t="s">
        <v>95</v>
      </c>
      <c r="Z251" s="46" t="s">
        <v>96</v>
      </c>
      <c r="AA251" s="45" t="s">
        <v>120</v>
      </c>
      <c r="AB251" s="45" t="s">
        <v>121</v>
      </c>
      <c r="AC251" s="45" t="s">
        <v>122</v>
      </c>
      <c r="AD251" s="45" t="s">
        <v>123</v>
      </c>
      <c r="AE251" s="45" t="s">
        <v>124</v>
      </c>
      <c r="AF251" s="45" t="s">
        <v>125</v>
      </c>
      <c r="AG251" s="45" t="s">
        <v>126</v>
      </c>
      <c r="AH251" s="45" t="s">
        <v>127</v>
      </c>
      <c r="AI251" s="43"/>
      <c r="AJ251" s="47" t="s">
        <v>25</v>
      </c>
      <c r="AK251" s="46" t="s">
        <v>128</v>
      </c>
      <c r="AL251" s="46" t="s">
        <v>129</v>
      </c>
      <c r="AM251" s="47" t="s">
        <v>90</v>
      </c>
      <c r="AN251" s="47" t="s">
        <v>26</v>
      </c>
    </row>
    <row r="252" spans="23:40" customFormat="1" ht="15" customHeight="1" x14ac:dyDescent="0.3">
      <c r="W252" s="48"/>
      <c r="X252" s="49"/>
      <c r="Y252" s="50" t="s">
        <v>114</v>
      </c>
      <c r="Z252" s="51" t="s">
        <v>115</v>
      </c>
      <c r="AA252" s="50" t="s">
        <v>116</v>
      </c>
      <c r="AB252" s="50" t="s">
        <v>116</v>
      </c>
      <c r="AC252" s="50" t="s">
        <v>116</v>
      </c>
      <c r="AD252" s="50" t="s">
        <v>116</v>
      </c>
      <c r="AE252" s="50" t="s">
        <v>116</v>
      </c>
      <c r="AF252" s="50" t="s">
        <v>116</v>
      </c>
      <c r="AG252" s="50" t="s">
        <v>116</v>
      </c>
      <c r="AH252" s="50" t="s">
        <v>116</v>
      </c>
      <c r="AI252" s="48"/>
      <c r="AJ252" s="52" t="s">
        <v>117</v>
      </c>
      <c r="AK252" s="51" t="s">
        <v>116</v>
      </c>
      <c r="AL252" s="51" t="s">
        <v>116</v>
      </c>
      <c r="AM252" s="52" t="s">
        <v>116</v>
      </c>
      <c r="AN252" s="52" t="s">
        <v>116</v>
      </c>
    </row>
    <row r="253" spans="23:40" customFormat="1" ht="15" customHeight="1" x14ac:dyDescent="0.3">
      <c r="W253" s="43">
        <v>2004</v>
      </c>
      <c r="X253" s="44">
        <v>8.08130143893157</v>
      </c>
      <c r="Y253" s="296">
        <v>18.225000000000001</v>
      </c>
      <c r="Z253" s="46">
        <v>1.8075000000000001</v>
      </c>
      <c r="AA253" s="277">
        <v>0.32725000000000004</v>
      </c>
      <c r="AB253" s="277">
        <v>7.9000000000000001E-2</v>
      </c>
      <c r="AC253" s="277">
        <v>3.1575000000000002</v>
      </c>
      <c r="AD253" s="277">
        <v>2.1499999999999998E-2</v>
      </c>
      <c r="AE253" s="277">
        <v>8.9049999999999994</v>
      </c>
      <c r="AF253" s="277">
        <v>5.8075000000000001</v>
      </c>
      <c r="AG253" s="296">
        <v>12.0525</v>
      </c>
      <c r="AH253" s="277">
        <v>6.9074999999999998</v>
      </c>
      <c r="AI253" s="53"/>
      <c r="AJ253" s="47" t="s">
        <v>9</v>
      </c>
      <c r="AK253" s="46">
        <v>1.3500000000000002E-2</v>
      </c>
      <c r="AL253" s="46">
        <v>7.2000000000000008E-2</v>
      </c>
      <c r="AM253" s="47" t="s">
        <v>9</v>
      </c>
      <c r="AN253" s="47" t="s">
        <v>9</v>
      </c>
    </row>
    <row r="254" spans="23:40" customFormat="1" ht="15" customHeight="1" x14ac:dyDescent="0.3">
      <c r="W254" s="43">
        <v>2005</v>
      </c>
      <c r="X254" s="44">
        <v>7.9565209695510584</v>
      </c>
      <c r="Y254" s="296">
        <v>18.14</v>
      </c>
      <c r="Z254" s="46">
        <v>1.7224999999999999</v>
      </c>
      <c r="AA254" s="277">
        <v>1.1135000000000002</v>
      </c>
      <c r="AB254" s="277">
        <v>0.57950000000000002</v>
      </c>
      <c r="AC254" s="277">
        <v>3.7647500000000003</v>
      </c>
      <c r="AD254" s="277">
        <v>0.69433333333333336</v>
      </c>
      <c r="AE254" s="277">
        <v>8.1750000000000007</v>
      </c>
      <c r="AF254" s="277">
        <v>4.8925000000000001</v>
      </c>
      <c r="AG254" s="296">
        <v>14.324999999999999</v>
      </c>
      <c r="AH254" s="277">
        <v>7.8375000000000004</v>
      </c>
      <c r="AI254" s="53"/>
      <c r="AJ254" s="47" t="s">
        <v>9</v>
      </c>
      <c r="AK254" s="46">
        <v>5.0000000000000001E-3</v>
      </c>
      <c r="AL254" s="46">
        <v>0.29525000000000001</v>
      </c>
      <c r="AM254" s="47" t="s">
        <v>9</v>
      </c>
      <c r="AN254" s="47" t="s">
        <v>9</v>
      </c>
    </row>
    <row r="255" spans="23:40" customFormat="1" ht="15" customHeight="1" x14ac:dyDescent="0.3">
      <c r="W255" s="43">
        <v>2006</v>
      </c>
      <c r="X255" s="44">
        <v>7.7153457891395343</v>
      </c>
      <c r="Y255" s="296">
        <v>17.34</v>
      </c>
      <c r="Z255" s="46">
        <v>1.7575000000000001</v>
      </c>
      <c r="AA255" s="277">
        <v>0.42549999999999999</v>
      </c>
      <c r="AB255" s="277">
        <v>0.1925</v>
      </c>
      <c r="AC255" s="277">
        <v>2.4039999999999999</v>
      </c>
      <c r="AD255" s="277">
        <v>0.21625</v>
      </c>
      <c r="AE255" s="277">
        <v>8.0749999999999993</v>
      </c>
      <c r="AF255" s="277">
        <v>5.0750000000000002</v>
      </c>
      <c r="AG255" s="296">
        <v>15.125</v>
      </c>
      <c r="AH255" s="277">
        <v>7.3</v>
      </c>
      <c r="AI255" s="53"/>
      <c r="AJ255" s="47">
        <v>2.2250000000000001</v>
      </c>
      <c r="AK255" s="46">
        <v>3.7499999999999999E-3</v>
      </c>
      <c r="AL255" s="46">
        <v>1.2E-2</v>
      </c>
      <c r="AM255" s="47" t="s">
        <v>9</v>
      </c>
      <c r="AN255" s="47" t="s">
        <v>9</v>
      </c>
    </row>
    <row r="256" spans="23:40" customFormat="1" ht="15" customHeight="1" x14ac:dyDescent="0.3">
      <c r="W256" s="43">
        <v>2007</v>
      </c>
      <c r="X256" s="44">
        <v>7.7643904479523593</v>
      </c>
      <c r="Y256" s="296">
        <v>17.567499999999999</v>
      </c>
      <c r="Z256" s="46">
        <v>1.7075</v>
      </c>
      <c r="AA256" s="277">
        <v>0.52300000000000002</v>
      </c>
      <c r="AB256" s="277">
        <v>0.1</v>
      </c>
      <c r="AC256" s="277">
        <v>3.3650000000000002</v>
      </c>
      <c r="AD256" s="277">
        <v>0.26024999999999998</v>
      </c>
      <c r="AE256" s="277">
        <v>7.2750000000000004</v>
      </c>
      <c r="AF256" s="277">
        <v>6.2875000000000005</v>
      </c>
      <c r="AG256" s="296">
        <v>12.100000000000001</v>
      </c>
      <c r="AH256" s="277">
        <v>9.0250000000000004</v>
      </c>
      <c r="AI256" s="53"/>
      <c r="AJ256" s="47" t="s">
        <v>9</v>
      </c>
      <c r="AK256" s="46">
        <v>2E-3</v>
      </c>
      <c r="AL256" s="46">
        <v>1.2999999999999999E-2</v>
      </c>
      <c r="AM256" s="47" t="s">
        <v>9</v>
      </c>
      <c r="AN256" s="47" t="s">
        <v>9</v>
      </c>
    </row>
    <row r="257" spans="1:40" customFormat="1" ht="15" customHeight="1" x14ac:dyDescent="0.3">
      <c r="A257" s="301" t="s">
        <v>359</v>
      </c>
      <c r="W257" s="43">
        <v>2008</v>
      </c>
      <c r="X257" s="44">
        <v>7.4795664194868303</v>
      </c>
      <c r="Y257" s="296">
        <v>17.953333333333333</v>
      </c>
      <c r="Z257" s="46">
        <v>1.6266666666666667</v>
      </c>
      <c r="AA257" s="277">
        <v>0.7596666666666666</v>
      </c>
      <c r="AB257" s="277">
        <v>5.2299999999999995</v>
      </c>
      <c r="AC257" s="277">
        <v>3.6999999999999997</v>
      </c>
      <c r="AD257" s="277">
        <v>2.466666666666667E-2</v>
      </c>
      <c r="AE257" s="277">
        <v>7.3299999999999992</v>
      </c>
      <c r="AF257" s="277">
        <v>4.916666666666667</v>
      </c>
      <c r="AG257" s="296">
        <v>12.646666666666667</v>
      </c>
      <c r="AH257" s="277">
        <v>7.9699999999999989</v>
      </c>
      <c r="AI257" s="53"/>
      <c r="AJ257" s="47" t="s">
        <v>9</v>
      </c>
      <c r="AK257" s="46">
        <v>1.2999999999999999E-2</v>
      </c>
      <c r="AL257" s="46" t="s">
        <v>9</v>
      </c>
      <c r="AM257" s="47" t="s">
        <v>9</v>
      </c>
      <c r="AN257" s="47" t="s">
        <v>9</v>
      </c>
    </row>
    <row r="258" spans="1:40" customFormat="1" ht="15" customHeight="1" x14ac:dyDescent="0.3">
      <c r="W258" s="43">
        <v>2009</v>
      </c>
      <c r="X258" s="44">
        <v>7.6801968695616507</v>
      </c>
      <c r="Y258" s="296">
        <v>18.702500000000001</v>
      </c>
      <c r="Z258" s="46">
        <v>1.8125</v>
      </c>
      <c r="AA258" s="277">
        <v>0.65775000000000006</v>
      </c>
      <c r="AB258" s="277">
        <v>5.7200000000000006</v>
      </c>
      <c r="AC258" s="277">
        <v>3.7774999999999999</v>
      </c>
      <c r="AD258" s="277">
        <v>1.0175000000000001</v>
      </c>
      <c r="AE258" s="277">
        <v>8.6049999999999986</v>
      </c>
      <c r="AF258" s="277">
        <v>4.3475000000000001</v>
      </c>
      <c r="AG258" s="296">
        <v>14.1</v>
      </c>
      <c r="AH258" s="277">
        <v>7.3150000000000004</v>
      </c>
      <c r="AI258" s="43"/>
      <c r="AJ258" s="47">
        <v>1.7750000000000001</v>
      </c>
      <c r="AK258" s="46">
        <v>8.6500000000000007E-2</v>
      </c>
      <c r="AL258" s="46" t="s">
        <v>9</v>
      </c>
      <c r="AM258" s="47" t="s">
        <v>9</v>
      </c>
      <c r="AN258" s="47" t="s">
        <v>9</v>
      </c>
    </row>
    <row r="259" spans="1:40" customFormat="1" ht="15" customHeight="1" x14ac:dyDescent="0.3">
      <c r="W259" s="43">
        <v>2010</v>
      </c>
      <c r="X259" s="44">
        <v>8.251218371997453</v>
      </c>
      <c r="Y259" s="296">
        <v>18.349999999999998</v>
      </c>
      <c r="Z259" s="46">
        <v>1.8366666666666667</v>
      </c>
      <c r="AA259" s="277">
        <v>0.34266666666666667</v>
      </c>
      <c r="AB259" s="277">
        <v>3.3580000000000005</v>
      </c>
      <c r="AC259" s="277">
        <v>3.2833333333333337</v>
      </c>
      <c r="AD259" s="277" t="s">
        <v>142</v>
      </c>
      <c r="AE259" s="277">
        <v>8.7866666666666653</v>
      </c>
      <c r="AF259" s="277">
        <v>5.586666666666666</v>
      </c>
      <c r="AG259" s="296">
        <v>13.066666666666668</v>
      </c>
      <c r="AH259" s="277">
        <v>8.49</v>
      </c>
      <c r="AI259" s="43"/>
      <c r="AJ259" s="47" t="s">
        <v>9</v>
      </c>
      <c r="AK259" s="46">
        <v>5.9499999999999997E-2</v>
      </c>
      <c r="AL259" s="46" t="s">
        <v>9</v>
      </c>
      <c r="AM259" s="47" t="s">
        <v>9</v>
      </c>
      <c r="AN259" s="47" t="s">
        <v>9</v>
      </c>
    </row>
    <row r="260" spans="1:40" customFormat="1" ht="15" customHeight="1" x14ac:dyDescent="0.3">
      <c r="W260" s="43">
        <v>2011</v>
      </c>
      <c r="X260" s="44">
        <v>7.6660716253653121</v>
      </c>
      <c r="Y260" s="296">
        <v>20.462499999999999</v>
      </c>
      <c r="Z260" s="46">
        <v>1.7374999999999998</v>
      </c>
      <c r="AA260" s="277">
        <v>0.49199999999999999</v>
      </c>
      <c r="AB260" s="277">
        <v>2.0775000000000001</v>
      </c>
      <c r="AC260" s="277">
        <v>3.29</v>
      </c>
      <c r="AD260" s="277">
        <v>0.16700000000000001</v>
      </c>
      <c r="AE260" s="277">
        <v>7.9850000000000003</v>
      </c>
      <c r="AF260" s="277">
        <v>4.1399999999999997</v>
      </c>
      <c r="AG260" s="296">
        <v>14.899999999999999</v>
      </c>
      <c r="AH260" s="277">
        <v>7.5799999999999992</v>
      </c>
      <c r="AI260" s="43"/>
      <c r="AJ260" s="47" t="s">
        <v>9</v>
      </c>
      <c r="AK260" s="46">
        <v>8.5499999999999993E-2</v>
      </c>
      <c r="AL260" s="46" t="s">
        <v>9</v>
      </c>
      <c r="AM260" s="47" t="s">
        <v>9</v>
      </c>
      <c r="AN260" s="47" t="s">
        <v>9</v>
      </c>
    </row>
    <row r="261" spans="1:40" customFormat="1" ht="15" customHeight="1" x14ac:dyDescent="0.3">
      <c r="W261" s="43">
        <v>2012</v>
      </c>
      <c r="X261" s="44">
        <v>7.9526377158824433</v>
      </c>
      <c r="Y261" s="296">
        <v>17.5625</v>
      </c>
      <c r="Z261" s="46">
        <v>1.6825000000000001</v>
      </c>
      <c r="AA261" s="277">
        <v>1.5325</v>
      </c>
      <c r="AB261" s="277">
        <v>0.48275000000000001</v>
      </c>
      <c r="AC261" s="277">
        <v>3.4474999999999998</v>
      </c>
      <c r="AD261" s="277">
        <v>5.7500000000000002E-2</v>
      </c>
      <c r="AE261" s="277">
        <v>8.19</v>
      </c>
      <c r="AF261" s="277">
        <v>4.4275000000000002</v>
      </c>
      <c r="AG261" s="296">
        <v>14.147500000000001</v>
      </c>
      <c r="AH261" s="277">
        <v>7.5849999999999991</v>
      </c>
      <c r="AI261" s="43"/>
      <c r="AJ261" s="47" t="s">
        <v>136</v>
      </c>
      <c r="AK261" s="46" t="s">
        <v>177</v>
      </c>
      <c r="AL261" s="46" t="s">
        <v>136</v>
      </c>
      <c r="AM261" s="47" t="s">
        <v>136</v>
      </c>
      <c r="AN261" s="47" t="s">
        <v>136</v>
      </c>
    </row>
    <row r="262" spans="1:40" customFormat="1" ht="15" customHeight="1" x14ac:dyDescent="0.3">
      <c r="W262" s="43">
        <v>2013</v>
      </c>
      <c r="X262" s="44">
        <v>7.2883713422258616</v>
      </c>
      <c r="Y262" s="296">
        <v>17.705000000000002</v>
      </c>
      <c r="Z262" s="46">
        <v>1.7250000000000001</v>
      </c>
      <c r="AA262" s="277">
        <v>0.56474999999999997</v>
      </c>
      <c r="AB262" s="277">
        <v>0.16175</v>
      </c>
      <c r="AC262" s="277">
        <v>3.1924999999999999</v>
      </c>
      <c r="AD262" s="277">
        <v>9.8250000000000004E-2</v>
      </c>
      <c r="AE262" s="277">
        <v>8.1675000000000004</v>
      </c>
      <c r="AF262" s="277">
        <v>4.2350000000000003</v>
      </c>
      <c r="AG262" s="296">
        <v>15.549999999999999</v>
      </c>
      <c r="AH262" s="277">
        <v>7.89</v>
      </c>
      <c r="AI262" s="43"/>
      <c r="AJ262" s="47" t="s">
        <v>136</v>
      </c>
      <c r="AK262" s="46">
        <v>3.7499999999999999E-3</v>
      </c>
      <c r="AL262" s="46" t="s">
        <v>142</v>
      </c>
      <c r="AM262" s="47" t="s">
        <v>136</v>
      </c>
      <c r="AN262" s="47" t="s">
        <v>136</v>
      </c>
    </row>
    <row r="263" spans="1:40" customFormat="1" ht="15" customHeight="1" x14ac:dyDescent="0.3">
      <c r="W263" s="43">
        <v>2014</v>
      </c>
      <c r="X263" s="44">
        <v>7.6395144751269912</v>
      </c>
      <c r="Y263" s="296">
        <v>20.5075</v>
      </c>
      <c r="Z263" s="46">
        <v>2.145</v>
      </c>
      <c r="AA263" s="277">
        <v>0.21675</v>
      </c>
      <c r="AB263" s="277">
        <v>0.14150000000000001</v>
      </c>
      <c r="AC263" s="277">
        <v>2.5380000000000003</v>
      </c>
      <c r="AD263" s="277">
        <v>3.925E-2</v>
      </c>
      <c r="AE263" s="277">
        <v>7.0009999999999994</v>
      </c>
      <c r="AF263" s="277">
        <v>3.6950000000000003</v>
      </c>
      <c r="AG263" s="296">
        <v>19.13025</v>
      </c>
      <c r="AH263" s="277">
        <v>9.0875000000000004</v>
      </c>
      <c r="AI263" s="43"/>
      <c r="AJ263" s="47" t="s">
        <v>9</v>
      </c>
      <c r="AK263" s="46" t="s">
        <v>9</v>
      </c>
      <c r="AL263" s="46" t="s">
        <v>142</v>
      </c>
      <c r="AM263" s="47" t="s">
        <v>9</v>
      </c>
      <c r="AN263" s="47" t="s">
        <v>9</v>
      </c>
    </row>
    <row r="264" spans="1:40" customFormat="1" ht="15" customHeight="1" x14ac:dyDescent="0.3">
      <c r="W264" s="43">
        <v>2015</v>
      </c>
      <c r="X264" s="44"/>
      <c r="Y264" s="296"/>
      <c r="Z264" s="46"/>
      <c r="AA264" s="277"/>
      <c r="AB264" s="277"/>
      <c r="AC264" s="277"/>
      <c r="AD264" s="277"/>
      <c r="AE264" s="277"/>
      <c r="AF264" s="277"/>
      <c r="AG264" s="296"/>
      <c r="AH264" s="277"/>
      <c r="AI264" s="43"/>
      <c r="AJ264" s="47" t="s">
        <v>9</v>
      </c>
      <c r="AK264" s="46" t="s">
        <v>9</v>
      </c>
      <c r="AL264" s="46" t="s">
        <v>9</v>
      </c>
      <c r="AM264" s="47" t="s">
        <v>9</v>
      </c>
      <c r="AN264" s="47" t="s">
        <v>9</v>
      </c>
    </row>
    <row r="265" spans="1:40" customFormat="1" ht="15" customHeight="1" thickBot="1" x14ac:dyDescent="0.35">
      <c r="W265" s="54">
        <v>2016</v>
      </c>
      <c r="X265" s="55">
        <v>7.1766861538051536</v>
      </c>
      <c r="Y265" s="299">
        <v>18.740000000000002</v>
      </c>
      <c r="Z265" s="57">
        <v>1.7443519489464312</v>
      </c>
      <c r="AA265" s="278">
        <v>0.83774999999999999</v>
      </c>
      <c r="AB265" s="278">
        <v>0.31824999999999992</v>
      </c>
      <c r="AC265" s="278">
        <v>3.4782500000000001</v>
      </c>
      <c r="AD265" s="278">
        <v>0.3175</v>
      </c>
      <c r="AE265" s="278">
        <v>8.5832499999999996</v>
      </c>
      <c r="AF265" s="278">
        <v>4.4072500000000003</v>
      </c>
      <c r="AG265" s="299">
        <v>15.76925</v>
      </c>
      <c r="AH265" s="278">
        <v>8.2882500000000014</v>
      </c>
      <c r="AI265" s="54"/>
      <c r="AJ265" s="58" t="s">
        <v>9</v>
      </c>
      <c r="AK265" s="57">
        <v>0.1095</v>
      </c>
      <c r="AL265" s="57" t="s">
        <v>142</v>
      </c>
      <c r="AM265" s="58" t="s">
        <v>9</v>
      </c>
      <c r="AN265" s="58" t="s">
        <v>9</v>
      </c>
    </row>
    <row r="266" spans="1:40" customFormat="1" ht="15" customHeight="1" x14ac:dyDescent="0.3">
      <c r="W266" s="19"/>
      <c r="X266" s="59"/>
      <c r="Y266" s="59"/>
      <c r="Z266" s="60"/>
      <c r="AA266" s="59"/>
      <c r="AB266" s="59"/>
      <c r="AC266" s="35"/>
      <c r="AD266" s="35"/>
      <c r="AE266" s="35"/>
      <c r="AF266" s="35"/>
      <c r="AG266" s="35"/>
      <c r="AH266" s="35"/>
      <c r="AI266" s="37"/>
      <c r="AJ266" s="39"/>
      <c r="AK266" s="38"/>
      <c r="AL266" s="38"/>
      <c r="AM266" s="39"/>
      <c r="AN266" s="39"/>
    </row>
    <row r="267" spans="1:40" customFormat="1" ht="15" customHeight="1" thickBot="1" x14ac:dyDescent="0.35">
      <c r="W267" s="40" t="s">
        <v>385</v>
      </c>
      <c r="X267" s="34"/>
      <c r="Y267" s="35"/>
      <c r="Z267" s="36"/>
      <c r="AA267" s="35"/>
      <c r="AB267" s="35"/>
      <c r="AC267" s="35"/>
      <c r="AD267" s="35"/>
      <c r="AE267" s="35"/>
      <c r="AF267" s="35"/>
      <c r="AG267" s="35"/>
      <c r="AH267" s="35"/>
      <c r="AI267" s="37"/>
      <c r="AJ267" s="39"/>
      <c r="AK267" s="38"/>
      <c r="AL267" s="38"/>
      <c r="AM267" s="39"/>
      <c r="AN267" s="39"/>
    </row>
    <row r="268" spans="1:40" customFormat="1" ht="15" customHeight="1" x14ac:dyDescent="0.3">
      <c r="W268" s="41"/>
      <c r="X268" s="982" t="s">
        <v>16</v>
      </c>
      <c r="Y268" s="982"/>
      <c r="Z268" s="982"/>
      <c r="AA268" s="982"/>
      <c r="AB268" s="982"/>
      <c r="AC268" s="982"/>
      <c r="AD268" s="982"/>
      <c r="AE268" s="982"/>
      <c r="AF268" s="982"/>
      <c r="AG268" s="982"/>
      <c r="AH268" s="982"/>
      <c r="AI268" s="42"/>
      <c r="AJ268" s="982" t="s">
        <v>70</v>
      </c>
      <c r="AK268" s="982"/>
      <c r="AL268" s="982"/>
      <c r="AM268" s="982"/>
      <c r="AN268" s="982"/>
    </row>
    <row r="269" spans="1:40" customFormat="1" ht="15" customHeight="1" x14ac:dyDescent="0.45">
      <c r="W269" s="43"/>
      <c r="X269" s="44" t="s">
        <v>94</v>
      </c>
      <c r="Y269" s="45" t="s">
        <v>95</v>
      </c>
      <c r="Z269" s="46" t="s">
        <v>96</v>
      </c>
      <c r="AA269" s="45" t="s">
        <v>120</v>
      </c>
      <c r="AB269" s="45" t="s">
        <v>121</v>
      </c>
      <c r="AC269" s="45" t="s">
        <v>122</v>
      </c>
      <c r="AD269" s="45" t="s">
        <v>123</v>
      </c>
      <c r="AE269" s="45" t="s">
        <v>124</v>
      </c>
      <c r="AF269" s="45" t="s">
        <v>125</v>
      </c>
      <c r="AG269" s="45" t="s">
        <v>126</v>
      </c>
      <c r="AH269" s="45" t="s">
        <v>127</v>
      </c>
      <c r="AI269" s="43"/>
      <c r="AJ269" s="47" t="s">
        <v>25</v>
      </c>
      <c r="AK269" s="46" t="s">
        <v>128</v>
      </c>
      <c r="AL269" s="46" t="s">
        <v>129</v>
      </c>
      <c r="AM269" s="47" t="s">
        <v>90</v>
      </c>
      <c r="AN269" s="47" t="s">
        <v>26</v>
      </c>
    </row>
    <row r="270" spans="1:40" customFormat="1" ht="15" customHeight="1" x14ac:dyDescent="0.3">
      <c r="W270" s="48"/>
      <c r="X270" s="49"/>
      <c r="Y270" s="50" t="s">
        <v>114</v>
      </c>
      <c r="Z270" s="51" t="s">
        <v>115</v>
      </c>
      <c r="AA270" s="50" t="s">
        <v>116</v>
      </c>
      <c r="AB270" s="50" t="s">
        <v>116</v>
      </c>
      <c r="AC270" s="50" t="s">
        <v>116</v>
      </c>
      <c r="AD270" s="50" t="s">
        <v>116</v>
      </c>
      <c r="AE270" s="50" t="s">
        <v>116</v>
      </c>
      <c r="AF270" s="50" t="s">
        <v>116</v>
      </c>
      <c r="AG270" s="50" t="s">
        <v>116</v>
      </c>
      <c r="AH270" s="50" t="s">
        <v>116</v>
      </c>
      <c r="AI270" s="48"/>
      <c r="AJ270" s="52" t="s">
        <v>117</v>
      </c>
      <c r="AK270" s="51" t="s">
        <v>116</v>
      </c>
      <c r="AL270" s="51" t="s">
        <v>116</v>
      </c>
      <c r="AM270" s="52" t="s">
        <v>116</v>
      </c>
      <c r="AN270" s="52" t="s">
        <v>116</v>
      </c>
    </row>
    <row r="271" spans="1:40" customFormat="1" ht="15" customHeight="1" x14ac:dyDescent="0.3">
      <c r="W271" s="43">
        <v>2005</v>
      </c>
      <c r="X271" s="44">
        <v>5.82</v>
      </c>
      <c r="Y271" s="277">
        <v>0.442</v>
      </c>
      <c r="Z271" s="46">
        <v>0.02</v>
      </c>
      <c r="AA271" s="277">
        <v>0.14799999999999999</v>
      </c>
      <c r="AB271" s="277">
        <v>0.112</v>
      </c>
      <c r="AC271" s="277">
        <v>6.2E-2</v>
      </c>
      <c r="AD271" s="277" t="s">
        <v>9</v>
      </c>
      <c r="AE271" s="277">
        <v>0.219</v>
      </c>
      <c r="AF271" s="277">
        <v>0.152</v>
      </c>
      <c r="AG271" s="277">
        <v>0.154</v>
      </c>
      <c r="AH271" s="277">
        <v>4.2999999999999997E-2</v>
      </c>
      <c r="AI271" s="53"/>
      <c r="AJ271" s="47" t="s">
        <v>9</v>
      </c>
      <c r="AK271" s="46" t="s">
        <v>9</v>
      </c>
      <c r="AL271" s="46">
        <v>0.1</v>
      </c>
      <c r="AM271" s="47" t="s">
        <v>9</v>
      </c>
      <c r="AN271" s="47" t="s">
        <v>9</v>
      </c>
    </row>
    <row r="272" spans="1:40" customFormat="1" ht="15" customHeight="1" x14ac:dyDescent="0.3">
      <c r="W272" s="43">
        <v>2007</v>
      </c>
      <c r="X272" s="44">
        <v>5.4888875096769141</v>
      </c>
      <c r="Y272" s="277">
        <v>0.53225</v>
      </c>
      <c r="Z272" s="46">
        <v>3.0750000000000003E-2</v>
      </c>
      <c r="AA272" s="277">
        <v>0.46</v>
      </c>
      <c r="AB272" s="277">
        <v>0.11966666666666666</v>
      </c>
      <c r="AC272" s="277">
        <v>0.2456666666666667</v>
      </c>
      <c r="AD272" s="277">
        <v>2.2749999999999999E-2</v>
      </c>
      <c r="AE272" s="277">
        <v>0.3705</v>
      </c>
      <c r="AF272" s="277">
        <v>0.13175000000000001</v>
      </c>
      <c r="AG272" s="277">
        <v>0.40200000000000002</v>
      </c>
      <c r="AH272" s="277">
        <v>0.10299999999999998</v>
      </c>
      <c r="AI272" s="53"/>
      <c r="AJ272" s="47" t="s">
        <v>9</v>
      </c>
      <c r="AK272" s="46" t="s">
        <v>142</v>
      </c>
      <c r="AL272" s="46" t="s">
        <v>142</v>
      </c>
      <c r="AM272" s="47" t="s">
        <v>9</v>
      </c>
      <c r="AN272" s="47" t="s">
        <v>9</v>
      </c>
    </row>
    <row r="273" spans="1:40" customFormat="1" ht="15" customHeight="1" x14ac:dyDescent="0.3">
      <c r="W273" s="43">
        <v>2008</v>
      </c>
      <c r="X273" s="44">
        <v>5.7385164763665211</v>
      </c>
      <c r="Y273" s="277">
        <v>0.38230000000000003</v>
      </c>
      <c r="Z273" s="46">
        <v>8.1000000000000003E-2</v>
      </c>
      <c r="AA273" s="277">
        <v>0.2732</v>
      </c>
      <c r="AB273" s="277">
        <v>0.12230000000000001</v>
      </c>
      <c r="AC273" s="277">
        <v>0.16513333333333333</v>
      </c>
      <c r="AD273" s="277">
        <v>9.8333333333333328E-2</v>
      </c>
      <c r="AE273" s="277">
        <v>0.19000000000000003</v>
      </c>
      <c r="AF273" s="277">
        <v>6.5000000000000002E-2</v>
      </c>
      <c r="AG273" s="277">
        <v>0.26366666666666666</v>
      </c>
      <c r="AH273" s="277">
        <v>0.15416666666666667</v>
      </c>
      <c r="AI273" s="53"/>
      <c r="AJ273" s="47" t="s">
        <v>9</v>
      </c>
      <c r="AK273" s="46">
        <v>1E-3</v>
      </c>
      <c r="AL273" s="46" t="s">
        <v>9</v>
      </c>
      <c r="AM273" s="47" t="s">
        <v>9</v>
      </c>
      <c r="AN273" s="47" t="s">
        <v>9</v>
      </c>
    </row>
    <row r="274" spans="1:40" customFormat="1" ht="15" customHeight="1" x14ac:dyDescent="0.3">
      <c r="W274" s="43">
        <v>2009</v>
      </c>
      <c r="X274" s="44">
        <v>5.7198891844519393</v>
      </c>
      <c r="Y274" s="296">
        <v>30.331599999999998</v>
      </c>
      <c r="Z274" s="46">
        <v>0.27500000000000002</v>
      </c>
      <c r="AA274" s="296"/>
      <c r="AB274" s="296"/>
      <c r="AC274" s="277">
        <v>9.2725500000000007</v>
      </c>
      <c r="AD274" s="277">
        <v>0.127</v>
      </c>
      <c r="AE274" s="277">
        <v>6.5440000000000005</v>
      </c>
      <c r="AF274" s="277">
        <v>0.33099999999999996</v>
      </c>
      <c r="AG274" s="296">
        <v>32.584000000000003</v>
      </c>
      <c r="AH274" s="277">
        <v>2.8439999999999999</v>
      </c>
      <c r="AI274" s="43"/>
      <c r="AJ274" s="47" t="s">
        <v>9</v>
      </c>
      <c r="AK274" s="46" t="s">
        <v>9</v>
      </c>
      <c r="AL274" s="46" t="s">
        <v>9</v>
      </c>
      <c r="AM274" s="47" t="s">
        <v>9</v>
      </c>
      <c r="AN274" s="47" t="s">
        <v>9</v>
      </c>
    </row>
    <row r="275" spans="1:40" customFormat="1" ht="15" customHeight="1" x14ac:dyDescent="0.3">
      <c r="A275" s="301" t="s">
        <v>369</v>
      </c>
      <c r="W275" s="43">
        <v>2010</v>
      </c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3"/>
      <c r="AJ275" s="47" t="s">
        <v>9</v>
      </c>
      <c r="AK275" s="46" t="s">
        <v>9</v>
      </c>
      <c r="AL275" s="46" t="s">
        <v>9</v>
      </c>
      <c r="AM275" s="47" t="s">
        <v>9</v>
      </c>
      <c r="AN275" s="47" t="s">
        <v>9</v>
      </c>
    </row>
    <row r="276" spans="1:40" customFormat="1" ht="15" customHeight="1" x14ac:dyDescent="0.3">
      <c r="W276" s="43">
        <v>2011</v>
      </c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3"/>
      <c r="AJ276" s="47" t="s">
        <v>9</v>
      </c>
      <c r="AK276" s="46" t="s">
        <v>9</v>
      </c>
      <c r="AL276" s="46" t="s">
        <v>9</v>
      </c>
      <c r="AM276" s="47" t="s">
        <v>9</v>
      </c>
      <c r="AN276" s="47" t="s">
        <v>9</v>
      </c>
    </row>
    <row r="277" spans="1:40" customFormat="1" ht="15" customHeight="1" x14ac:dyDescent="0.3">
      <c r="W277" s="43">
        <v>2012</v>
      </c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3"/>
      <c r="AJ277" s="47" t="s">
        <v>9</v>
      </c>
      <c r="AK277" s="46" t="s">
        <v>9</v>
      </c>
      <c r="AL277" s="46" t="s">
        <v>9</v>
      </c>
      <c r="AM277" s="47" t="s">
        <v>9</v>
      </c>
      <c r="AN277" s="47" t="s">
        <v>9</v>
      </c>
    </row>
    <row r="278" spans="1:40" customFormat="1" ht="15" customHeight="1" x14ac:dyDescent="0.3">
      <c r="W278" s="43">
        <v>2013</v>
      </c>
      <c r="X278" s="44">
        <v>5.7450343496376552</v>
      </c>
      <c r="Y278" s="277">
        <v>0.52249999999999996</v>
      </c>
      <c r="Z278" s="46">
        <v>0.06</v>
      </c>
      <c r="AA278" s="277" t="s">
        <v>142</v>
      </c>
      <c r="AB278" s="277" t="s">
        <v>142</v>
      </c>
      <c r="AC278" s="277">
        <v>0.38894999999999996</v>
      </c>
      <c r="AD278" s="277" t="s">
        <v>142</v>
      </c>
      <c r="AE278" s="277">
        <v>0.55807499999999999</v>
      </c>
      <c r="AF278" s="277">
        <v>0.13245000000000001</v>
      </c>
      <c r="AG278" s="277">
        <v>0.4869</v>
      </c>
      <c r="AH278" s="277">
        <v>0.10754999999999998</v>
      </c>
      <c r="AI278" s="43"/>
      <c r="AJ278" s="47" t="s">
        <v>9</v>
      </c>
      <c r="AK278" s="46" t="s">
        <v>9</v>
      </c>
      <c r="AL278" s="46" t="s">
        <v>9</v>
      </c>
      <c r="AM278" s="47" t="s">
        <v>9</v>
      </c>
      <c r="AN278" s="47" t="s">
        <v>9</v>
      </c>
    </row>
    <row r="279" spans="1:40" customFormat="1" ht="15" customHeight="1" x14ac:dyDescent="0.3">
      <c r="W279" s="43">
        <v>2014</v>
      </c>
      <c r="X279" s="44">
        <v>5.6934948461508936</v>
      </c>
      <c r="Y279" s="277">
        <v>0.52049999999999996</v>
      </c>
      <c r="Z279" s="46">
        <v>2.2499999999999999E-2</v>
      </c>
      <c r="AA279" s="277">
        <v>0.11199999999999999</v>
      </c>
      <c r="AB279" s="277" t="s">
        <v>142</v>
      </c>
      <c r="AC279" s="277">
        <v>0.20149999999999998</v>
      </c>
      <c r="AD279" s="277">
        <v>0.20849999999999999</v>
      </c>
      <c r="AE279" s="277">
        <v>0.46092500000000003</v>
      </c>
      <c r="AF279" s="277">
        <v>0.34602500000000003</v>
      </c>
      <c r="AG279" s="277">
        <v>0.59242499999999998</v>
      </c>
      <c r="AH279" s="277">
        <v>0.12495000000000001</v>
      </c>
      <c r="AI279" s="43"/>
      <c r="AJ279" s="47" t="s">
        <v>9</v>
      </c>
      <c r="AK279" s="46" t="s">
        <v>9</v>
      </c>
      <c r="AL279" s="46" t="s">
        <v>9</v>
      </c>
      <c r="AM279" s="47" t="s">
        <v>9</v>
      </c>
      <c r="AN279" s="47" t="s">
        <v>9</v>
      </c>
    </row>
    <row r="280" spans="1:40" customFormat="1" ht="15" customHeight="1" x14ac:dyDescent="0.3">
      <c r="W280" s="43">
        <v>2015</v>
      </c>
      <c r="X280" s="44">
        <v>5.8635890436652973</v>
      </c>
      <c r="Y280" s="277">
        <v>0.4995</v>
      </c>
      <c r="Z280" s="46">
        <v>3.125E-2</v>
      </c>
      <c r="AA280" s="277">
        <v>0.21342500000000003</v>
      </c>
      <c r="AB280" s="277">
        <v>0.36132500000000001</v>
      </c>
      <c r="AC280" s="277">
        <v>0.22392499999999999</v>
      </c>
      <c r="AD280" s="277">
        <v>4.8625000000000002E-2</v>
      </c>
      <c r="AE280" s="277">
        <v>0.48270000000000002</v>
      </c>
      <c r="AF280" s="277">
        <v>0.14219999999999999</v>
      </c>
      <c r="AG280" s="277">
        <v>0.37</v>
      </c>
      <c r="AH280" s="277">
        <v>0.30995</v>
      </c>
      <c r="AI280" s="43"/>
      <c r="AJ280" s="47" t="s">
        <v>9</v>
      </c>
      <c r="AK280" s="46" t="s">
        <v>9</v>
      </c>
      <c r="AL280" s="46" t="s">
        <v>9</v>
      </c>
      <c r="AM280" s="47" t="s">
        <v>9</v>
      </c>
      <c r="AN280" s="47" t="s">
        <v>9</v>
      </c>
    </row>
    <row r="281" spans="1:40" customFormat="1" ht="15" customHeight="1" thickBot="1" x14ac:dyDescent="0.35">
      <c r="W281" s="54">
        <v>2016</v>
      </c>
      <c r="X281" s="55">
        <v>5.8080978752997634</v>
      </c>
      <c r="Y281" s="278">
        <v>0.51375000000000004</v>
      </c>
      <c r="Z281" s="57">
        <v>2.6249999999999999E-2</v>
      </c>
      <c r="AA281" s="278">
        <v>0.10792500000000001</v>
      </c>
      <c r="AB281" s="278">
        <v>1.975E-2</v>
      </c>
      <c r="AC281" s="278">
        <v>0.18232500000000001</v>
      </c>
      <c r="AD281" s="278">
        <v>0</v>
      </c>
      <c r="AE281" s="278">
        <v>0.464225</v>
      </c>
      <c r="AF281" s="278">
        <v>0.12014999999999999</v>
      </c>
      <c r="AG281" s="278">
        <v>0.25702499999999995</v>
      </c>
      <c r="AH281" s="278">
        <v>9.5774999999999999E-2</v>
      </c>
      <c r="AI281" s="54"/>
      <c r="AJ281" s="58" t="s">
        <v>9</v>
      </c>
      <c r="AK281" s="57" t="s">
        <v>9</v>
      </c>
      <c r="AL281" s="57" t="s">
        <v>9</v>
      </c>
      <c r="AM281" s="58" t="s">
        <v>9</v>
      </c>
      <c r="AN281" s="58" t="s">
        <v>9</v>
      </c>
    </row>
    <row r="282" spans="1:40" customFormat="1" ht="15" customHeight="1" x14ac:dyDescent="0.3">
      <c r="W282" s="33"/>
      <c r="X282" s="34"/>
      <c r="Y282" s="35"/>
      <c r="Z282" s="36"/>
      <c r="AA282" s="35"/>
      <c r="AB282" s="35"/>
      <c r="AC282" s="35"/>
      <c r="AD282" s="35"/>
      <c r="AE282" s="35"/>
      <c r="AF282" s="35"/>
      <c r="AG282" s="35"/>
      <c r="AH282" s="35"/>
      <c r="AI282" s="37"/>
      <c r="AJ282" s="39"/>
      <c r="AK282" s="38"/>
      <c r="AL282" s="38"/>
      <c r="AM282" s="39"/>
      <c r="AN282" s="39"/>
    </row>
    <row r="283" spans="1:40" customFormat="1" ht="15" customHeight="1" thickBot="1" x14ac:dyDescent="0.35">
      <c r="W283" s="40" t="s">
        <v>410</v>
      </c>
      <c r="X283" s="34"/>
      <c r="Y283" s="35"/>
      <c r="Z283" s="36"/>
      <c r="AA283" s="35"/>
      <c r="AB283" s="35"/>
      <c r="AC283" s="35"/>
      <c r="AD283" s="35"/>
      <c r="AE283" s="35"/>
      <c r="AF283" s="35"/>
      <c r="AG283" s="35"/>
      <c r="AH283" s="35"/>
      <c r="AI283" s="37"/>
      <c r="AJ283" s="39"/>
      <c r="AK283" s="38"/>
      <c r="AL283" s="38"/>
      <c r="AM283" s="39"/>
      <c r="AN283" s="39"/>
    </row>
    <row r="284" spans="1:40" customFormat="1" ht="15" customHeight="1" x14ac:dyDescent="0.3">
      <c r="W284" s="41"/>
      <c r="X284" s="982" t="s">
        <v>16</v>
      </c>
      <c r="Y284" s="982"/>
      <c r="Z284" s="982"/>
      <c r="AA284" s="982"/>
      <c r="AB284" s="982"/>
      <c r="AC284" s="982"/>
      <c r="AD284" s="982"/>
      <c r="AE284" s="982"/>
      <c r="AF284" s="982"/>
      <c r="AG284" s="982"/>
      <c r="AH284" s="982"/>
      <c r="AI284" s="42"/>
      <c r="AJ284" s="982" t="s">
        <v>70</v>
      </c>
      <c r="AK284" s="982"/>
      <c r="AL284" s="982"/>
      <c r="AM284" s="982"/>
      <c r="AN284" s="982"/>
    </row>
    <row r="285" spans="1:40" customFormat="1" ht="15" customHeight="1" x14ac:dyDescent="0.45">
      <c r="W285" s="43"/>
      <c r="X285" s="44" t="s">
        <v>94</v>
      </c>
      <c r="Y285" s="45" t="s">
        <v>95</v>
      </c>
      <c r="Z285" s="46" t="s">
        <v>96</v>
      </c>
      <c r="AA285" s="45" t="s">
        <v>120</v>
      </c>
      <c r="AB285" s="45" t="s">
        <v>121</v>
      </c>
      <c r="AC285" s="45" t="s">
        <v>122</v>
      </c>
      <c r="AD285" s="45" t="s">
        <v>123</v>
      </c>
      <c r="AE285" s="45" t="s">
        <v>124</v>
      </c>
      <c r="AF285" s="45" t="s">
        <v>125</v>
      </c>
      <c r="AG285" s="45" t="s">
        <v>126</v>
      </c>
      <c r="AH285" s="45" t="s">
        <v>127</v>
      </c>
      <c r="AI285" s="43"/>
      <c r="AJ285" s="47" t="s">
        <v>25</v>
      </c>
      <c r="AK285" s="46" t="s">
        <v>128</v>
      </c>
      <c r="AL285" s="46" t="s">
        <v>129</v>
      </c>
      <c r="AM285" s="47" t="s">
        <v>90</v>
      </c>
      <c r="AN285" s="47" t="s">
        <v>26</v>
      </c>
    </row>
    <row r="286" spans="1:40" customFormat="1" ht="15" customHeight="1" x14ac:dyDescent="0.3">
      <c r="W286" s="48"/>
      <c r="X286" s="49"/>
      <c r="Y286" s="50" t="s">
        <v>114</v>
      </c>
      <c r="Z286" s="51" t="s">
        <v>115</v>
      </c>
      <c r="AA286" s="50" t="s">
        <v>116</v>
      </c>
      <c r="AB286" s="50" t="s">
        <v>116</v>
      </c>
      <c r="AC286" s="50" t="s">
        <v>116</v>
      </c>
      <c r="AD286" s="50" t="s">
        <v>116</v>
      </c>
      <c r="AE286" s="50" t="s">
        <v>116</v>
      </c>
      <c r="AF286" s="50" t="s">
        <v>116</v>
      </c>
      <c r="AG286" s="50" t="s">
        <v>116</v>
      </c>
      <c r="AH286" s="50" t="s">
        <v>116</v>
      </c>
      <c r="AI286" s="48"/>
      <c r="AJ286" s="52" t="s">
        <v>117</v>
      </c>
      <c r="AK286" s="51" t="s">
        <v>116</v>
      </c>
      <c r="AL286" s="51" t="s">
        <v>116</v>
      </c>
      <c r="AM286" s="52" t="s">
        <v>116</v>
      </c>
      <c r="AN286" s="52" t="s">
        <v>116</v>
      </c>
    </row>
    <row r="287" spans="1:40" customFormat="1" ht="15" customHeight="1" x14ac:dyDescent="0.3">
      <c r="W287" s="43">
        <v>2004</v>
      </c>
      <c r="X287" s="44">
        <v>6.5516457597824074</v>
      </c>
      <c r="Y287" s="45">
        <v>3.92625</v>
      </c>
      <c r="Z287" s="46">
        <v>0.13500000000000001</v>
      </c>
      <c r="AA287" s="277">
        <v>7.1749999999999998</v>
      </c>
      <c r="AB287" s="277">
        <v>0.76375000000000004</v>
      </c>
      <c r="AC287" s="277">
        <v>0.22500000000000001</v>
      </c>
      <c r="AD287" s="277">
        <v>2.5000000000000001E-2</v>
      </c>
      <c r="AE287" s="277">
        <v>1.095</v>
      </c>
      <c r="AF287" s="277">
        <v>0.77375000000000005</v>
      </c>
      <c r="AG287" s="277">
        <v>3.23</v>
      </c>
      <c r="AH287" s="277">
        <v>0.9375</v>
      </c>
      <c r="AI287" s="53"/>
      <c r="AJ287" s="47">
        <v>2</v>
      </c>
      <c r="AK287" s="46">
        <v>7.8750000000000001E-3</v>
      </c>
      <c r="AL287" s="46">
        <v>2.1250000000000002E-3</v>
      </c>
      <c r="AM287" s="47" t="s">
        <v>9</v>
      </c>
      <c r="AN287" s="47" t="s">
        <v>9</v>
      </c>
    </row>
    <row r="288" spans="1:40" customFormat="1" ht="15" customHeight="1" x14ac:dyDescent="0.3">
      <c r="W288" s="43">
        <v>2005</v>
      </c>
      <c r="X288" s="44">
        <v>6.7988588210352843</v>
      </c>
      <c r="Y288" s="45">
        <v>4.0316666666666663</v>
      </c>
      <c r="Z288" s="46">
        <v>0.13500000000000001</v>
      </c>
      <c r="AA288" s="277">
        <v>7.8425000000000002</v>
      </c>
      <c r="AB288" s="277">
        <v>0.66125</v>
      </c>
      <c r="AC288" s="277">
        <v>0.2</v>
      </c>
      <c r="AD288" s="277">
        <v>3.4583333333333334E-2</v>
      </c>
      <c r="AE288" s="277">
        <v>0.95833333333333326</v>
      </c>
      <c r="AF288" s="277">
        <v>0.70708333333333329</v>
      </c>
      <c r="AG288" s="277">
        <v>3.293333333333333</v>
      </c>
      <c r="AH288" s="277">
        <v>1.04</v>
      </c>
      <c r="AI288" s="53"/>
      <c r="AJ288" s="47" t="s">
        <v>9</v>
      </c>
      <c r="AK288" s="46">
        <v>1.888888888888889E-3</v>
      </c>
      <c r="AL288" s="46">
        <v>5.2916666666666667E-3</v>
      </c>
      <c r="AM288" s="47" t="s">
        <v>9</v>
      </c>
      <c r="AN288" s="47">
        <v>0.8208333333333333</v>
      </c>
    </row>
    <row r="289" spans="1:40" customFormat="1" ht="15" customHeight="1" x14ac:dyDescent="0.3">
      <c r="W289" s="43">
        <v>2006</v>
      </c>
      <c r="X289" s="44">
        <v>6.7390468786774891</v>
      </c>
      <c r="Y289" s="45">
        <v>3.95</v>
      </c>
      <c r="Z289" s="46">
        <v>0.14000000000000001</v>
      </c>
      <c r="AA289" s="277">
        <v>7.4850000000000003</v>
      </c>
      <c r="AB289" s="277">
        <v>0.80500000000000005</v>
      </c>
      <c r="AC289" s="277">
        <v>0.2</v>
      </c>
      <c r="AD289" s="277">
        <v>4.4749999999999998E-2</v>
      </c>
      <c r="AE289" s="277">
        <v>1.0725</v>
      </c>
      <c r="AF289" s="277">
        <v>0.745</v>
      </c>
      <c r="AG289" s="277">
        <v>3.355</v>
      </c>
      <c r="AH289" s="277">
        <v>1.0225</v>
      </c>
      <c r="AI289" s="53"/>
      <c r="AJ289" s="47" t="s">
        <v>9</v>
      </c>
      <c r="AK289" s="46">
        <v>3.7499999999999999E-3</v>
      </c>
      <c r="AL289" s="46">
        <v>2E-3</v>
      </c>
      <c r="AM289" s="47">
        <v>1.53</v>
      </c>
      <c r="AN289" s="47">
        <v>1.05</v>
      </c>
    </row>
    <row r="290" spans="1:40" customFormat="1" ht="15" customHeight="1" x14ac:dyDescent="0.3">
      <c r="W290" s="43">
        <v>2007</v>
      </c>
      <c r="X290" s="44">
        <v>6.5867621554197919</v>
      </c>
      <c r="Y290" s="45">
        <v>4.2125000000000004</v>
      </c>
      <c r="Z290" s="46">
        <v>0.13491249999999999</v>
      </c>
      <c r="AA290" s="277">
        <v>8.9771249999999991</v>
      </c>
      <c r="AB290" s="277">
        <v>0.91125</v>
      </c>
      <c r="AC290" s="277">
        <v>0.18375</v>
      </c>
      <c r="AD290" s="277">
        <v>0.112875</v>
      </c>
      <c r="AE290" s="277">
        <v>1.055375</v>
      </c>
      <c r="AF290" s="277">
        <v>0.76446250000000004</v>
      </c>
      <c r="AG290" s="277">
        <v>3.9224999999999994</v>
      </c>
      <c r="AH290" s="277">
        <v>0.84625000000000006</v>
      </c>
      <c r="AI290" s="53"/>
      <c r="AJ290" s="47" t="s">
        <v>9</v>
      </c>
      <c r="AK290" s="46">
        <v>3.6250000000000002E-3</v>
      </c>
      <c r="AL290" s="46">
        <v>3.1250000000000002E-3</v>
      </c>
      <c r="AM290" s="47">
        <v>1.574125</v>
      </c>
      <c r="AN290" s="47">
        <v>1.0266250000000001</v>
      </c>
    </row>
    <row r="291" spans="1:40" customFormat="1" ht="15" customHeight="1" x14ac:dyDescent="0.3">
      <c r="W291" s="43">
        <v>2008</v>
      </c>
      <c r="X291" s="44">
        <v>6.6787923563548226</v>
      </c>
      <c r="Y291" s="45">
        <v>4.8691666666666658</v>
      </c>
      <c r="Z291" s="46">
        <v>0.15500000000000003</v>
      </c>
      <c r="AA291" s="277">
        <v>9.7733333333333334</v>
      </c>
      <c r="AB291" s="277">
        <v>1.0283333333333333</v>
      </c>
      <c r="AC291" s="277">
        <v>0.12666666666666665</v>
      </c>
      <c r="AD291" s="277">
        <v>3.2500000000000001E-2</v>
      </c>
      <c r="AE291" s="277">
        <v>0.92541666666666678</v>
      </c>
      <c r="AF291" s="277">
        <v>0.59833333333333338</v>
      </c>
      <c r="AG291" s="277">
        <v>4.7816666666666663</v>
      </c>
      <c r="AH291" s="277">
        <v>1.05375</v>
      </c>
      <c r="AI291" s="53"/>
      <c r="AJ291" s="47" t="s">
        <v>9</v>
      </c>
      <c r="AK291" s="46">
        <v>6.8749999999999992E-3</v>
      </c>
      <c r="AL291" s="46">
        <v>2E-3</v>
      </c>
      <c r="AM291" s="47">
        <v>0.99</v>
      </c>
      <c r="AN291" s="47">
        <v>0.7583333333333333</v>
      </c>
    </row>
    <row r="292" spans="1:40" customFormat="1" ht="15" customHeight="1" x14ac:dyDescent="0.3">
      <c r="A292" s="301"/>
      <c r="W292" s="43">
        <v>2009</v>
      </c>
      <c r="X292" s="44">
        <v>6.6626473862300708</v>
      </c>
      <c r="Y292" s="45">
        <v>4.8691666666666666</v>
      </c>
      <c r="Z292" s="46">
        <v>0.12824999999999998</v>
      </c>
      <c r="AA292" s="296">
        <v>11.690416666666668</v>
      </c>
      <c r="AB292" s="277">
        <v>0.85416666666666674</v>
      </c>
      <c r="AC292" s="277">
        <v>0.14208333333333334</v>
      </c>
      <c r="AD292" s="277">
        <v>1.8750000000000003E-2</v>
      </c>
      <c r="AE292" s="277">
        <v>0.99583333333333335</v>
      </c>
      <c r="AF292" s="277">
        <v>0.59541666666666659</v>
      </c>
      <c r="AG292" s="277">
        <v>4.9362500000000002</v>
      </c>
      <c r="AH292" s="277">
        <v>0.96708333333333341</v>
      </c>
      <c r="AI292" s="53"/>
      <c r="AJ292" s="47" t="s">
        <v>9</v>
      </c>
      <c r="AK292" s="46">
        <v>4.875E-3</v>
      </c>
      <c r="AL292" s="46">
        <v>1.6666666666666666E-3</v>
      </c>
      <c r="AM292" s="47" t="s">
        <v>9</v>
      </c>
      <c r="AN292" s="47">
        <v>0.59583333333333333</v>
      </c>
    </row>
    <row r="293" spans="1:40" customFormat="1" ht="15" customHeight="1" x14ac:dyDescent="0.3">
      <c r="A293" s="301" t="s">
        <v>370</v>
      </c>
      <c r="W293" s="43">
        <v>2010</v>
      </c>
      <c r="X293" s="44">
        <v>6.8786895034790163</v>
      </c>
      <c r="Y293" s="45">
        <v>5.1349999999999998</v>
      </c>
      <c r="Z293" s="46">
        <v>0.12712499999999999</v>
      </c>
      <c r="AA293" s="296">
        <v>12.86875</v>
      </c>
      <c r="AB293" s="277">
        <v>0.79249999999999998</v>
      </c>
      <c r="AC293" s="277">
        <v>0.19833333333333333</v>
      </c>
      <c r="AD293" s="277">
        <v>2.6250000000000002E-2</v>
      </c>
      <c r="AE293" s="277">
        <v>0.99291666666666678</v>
      </c>
      <c r="AF293" s="277">
        <v>0.65791666666666671</v>
      </c>
      <c r="AG293" s="277">
        <v>5.1825000000000001</v>
      </c>
      <c r="AH293" s="277">
        <v>1.05</v>
      </c>
      <c r="AI293" s="53"/>
      <c r="AJ293" s="47" t="s">
        <v>9</v>
      </c>
      <c r="AK293" s="46">
        <v>7.3333333333333323E-3</v>
      </c>
      <c r="AL293" s="46">
        <v>1.7916666666666669E-3</v>
      </c>
      <c r="AM293" s="47" t="s">
        <v>9</v>
      </c>
      <c r="AN293" s="47">
        <v>1.0983333333333334</v>
      </c>
    </row>
    <row r="294" spans="1:40" customFormat="1" ht="15" customHeight="1" x14ac:dyDescent="0.3">
      <c r="W294" s="43">
        <v>2011</v>
      </c>
      <c r="X294" s="44">
        <v>6.8461228977487707</v>
      </c>
      <c r="Y294" s="45">
        <v>4.7924999999999995</v>
      </c>
      <c r="Z294" s="46">
        <v>0.13845833333333332</v>
      </c>
      <c r="AA294" s="296">
        <v>11.385833333333334</v>
      </c>
      <c r="AB294" s="277">
        <v>0.67291666666666672</v>
      </c>
      <c r="AC294" s="277">
        <v>0.15875</v>
      </c>
      <c r="AD294" s="277">
        <v>1.7499999999999998E-2</v>
      </c>
      <c r="AE294" s="277">
        <v>1.0158333333333334</v>
      </c>
      <c r="AF294" s="277">
        <v>0.67958333333333343</v>
      </c>
      <c r="AG294" s="277">
        <v>4.9691666666666663</v>
      </c>
      <c r="AH294" s="277">
        <v>0.82624999999999993</v>
      </c>
      <c r="AI294" s="53"/>
      <c r="AJ294" s="47" t="s">
        <v>9</v>
      </c>
      <c r="AK294" s="46">
        <v>4.1250000000000002E-3</v>
      </c>
      <c r="AL294" s="46">
        <v>2.7222222222222227E-3</v>
      </c>
      <c r="AM294" s="47" t="s">
        <v>9</v>
      </c>
      <c r="AN294" s="47">
        <v>0.88041666666666674</v>
      </c>
    </row>
    <row r="295" spans="1:40" customFormat="1" ht="15" customHeight="1" x14ac:dyDescent="0.3">
      <c r="W295" s="43">
        <v>2012</v>
      </c>
      <c r="X295" s="44">
        <v>6.6142856079211061</v>
      </c>
      <c r="Y295" s="45">
        <v>4.2116666666666669</v>
      </c>
      <c r="Z295" s="46">
        <v>0.13849999999999998</v>
      </c>
      <c r="AA295" s="277">
        <v>9.4933333333333323</v>
      </c>
      <c r="AB295" s="277">
        <v>0.37666666666666671</v>
      </c>
      <c r="AC295" s="277">
        <v>0.16666666666666669</v>
      </c>
      <c r="AD295" s="277">
        <v>8.4999999999999992E-2</v>
      </c>
      <c r="AE295" s="277">
        <v>0.95166666666666666</v>
      </c>
      <c r="AF295" s="277">
        <v>0.6316666666666666</v>
      </c>
      <c r="AG295" s="277">
        <v>4.4208333333333334</v>
      </c>
      <c r="AH295" s="277">
        <v>0.66583333333333339</v>
      </c>
      <c r="AI295" s="53"/>
      <c r="AJ295" s="47" t="s">
        <v>9</v>
      </c>
      <c r="AK295" s="46">
        <v>5.4166666666666669E-3</v>
      </c>
      <c r="AL295" s="46">
        <v>2.4166666666666668E-3</v>
      </c>
      <c r="AM295" s="47" t="s">
        <v>9</v>
      </c>
      <c r="AN295" s="47">
        <v>1.1766666666666667</v>
      </c>
    </row>
    <row r="296" spans="1:40" customFormat="1" ht="15" customHeight="1" x14ac:dyDescent="0.3">
      <c r="W296" s="43">
        <v>2013</v>
      </c>
      <c r="X296" s="44">
        <v>6.7631824596189851</v>
      </c>
      <c r="Y296" s="45">
        <v>4.6066666666666674</v>
      </c>
      <c r="Z296" s="46">
        <v>0.13416666666666666</v>
      </c>
      <c r="AA296" s="296">
        <v>11.135</v>
      </c>
      <c r="AB296" s="277">
        <v>0.57250000000000001</v>
      </c>
      <c r="AC296" s="277">
        <v>0.13166666666666668</v>
      </c>
      <c r="AD296" s="277">
        <v>1.7499999999999998E-2</v>
      </c>
      <c r="AE296" s="277">
        <v>1</v>
      </c>
      <c r="AF296" s="277">
        <v>0.65416666666666667</v>
      </c>
      <c r="AG296" s="277">
        <v>4.9241666666666664</v>
      </c>
      <c r="AH296" s="277">
        <v>0.8191666666666666</v>
      </c>
      <c r="AI296" s="53"/>
      <c r="AJ296" s="47">
        <v>1.875</v>
      </c>
      <c r="AK296" s="46">
        <v>8.1666666666666658E-3</v>
      </c>
      <c r="AL296" s="46">
        <v>1.9166666666666666E-3</v>
      </c>
      <c r="AM296" s="47" t="s">
        <v>9</v>
      </c>
      <c r="AN296" s="47">
        <v>0.97083333333333321</v>
      </c>
    </row>
    <row r="297" spans="1:40" customFormat="1" ht="15" customHeight="1" x14ac:dyDescent="0.3">
      <c r="W297" s="43">
        <v>2014</v>
      </c>
      <c r="X297" s="44">
        <v>6.6884388033044679</v>
      </c>
      <c r="Y297" s="45">
        <v>4.6566666666666663</v>
      </c>
      <c r="Z297" s="46">
        <v>0.142125</v>
      </c>
      <c r="AA297" s="296">
        <v>11.190416666666668</v>
      </c>
      <c r="AB297" s="277">
        <v>0.58416666666666672</v>
      </c>
      <c r="AC297" s="277">
        <v>0.18833333333333335</v>
      </c>
      <c r="AD297" s="277">
        <v>9.1666666666666667E-3</v>
      </c>
      <c r="AE297" s="277">
        <v>1.304583333333333</v>
      </c>
      <c r="AF297" s="277">
        <v>0.77750000000000008</v>
      </c>
      <c r="AG297" s="277">
        <v>4.8687500000000004</v>
      </c>
      <c r="AH297" s="277">
        <v>0.78458333333333341</v>
      </c>
      <c r="AI297" s="53"/>
      <c r="AJ297" s="47">
        <v>1.875</v>
      </c>
      <c r="AK297" s="46">
        <v>9.3750000000000014E-3</v>
      </c>
      <c r="AL297" s="46">
        <v>2E-3</v>
      </c>
      <c r="AM297" s="47" t="s">
        <v>9</v>
      </c>
      <c r="AN297" s="47">
        <v>1.2261111111111109</v>
      </c>
    </row>
    <row r="298" spans="1:40" customFormat="1" ht="15" customHeight="1" x14ac:dyDescent="0.3">
      <c r="W298" s="43">
        <v>2015</v>
      </c>
      <c r="X298" s="44">
        <v>6.6261901026365058</v>
      </c>
      <c r="Y298" s="45">
        <v>4.29</v>
      </c>
      <c r="Z298" s="46">
        <v>0.123875</v>
      </c>
      <c r="AA298" s="296">
        <v>10.467916666666667</v>
      </c>
      <c r="AB298" s="277">
        <v>0.48250000000000004</v>
      </c>
      <c r="AC298" s="277">
        <v>0.20458333333333334</v>
      </c>
      <c r="AD298" s="277">
        <v>1.1041666666666668E-2</v>
      </c>
      <c r="AE298" s="277">
        <v>1.0125000000000002</v>
      </c>
      <c r="AF298" s="277">
        <v>0.65500000000000003</v>
      </c>
      <c r="AG298" s="277">
        <v>4.5662500000000001</v>
      </c>
      <c r="AH298" s="277">
        <v>0.755</v>
      </c>
      <c r="AI298" s="53"/>
      <c r="AJ298" s="47">
        <v>1.875</v>
      </c>
      <c r="AK298" s="46">
        <v>6.2500000000000003E-3</v>
      </c>
      <c r="AL298" s="46">
        <v>2.7083333333333339E-3</v>
      </c>
      <c r="AM298" s="47" t="s">
        <v>9</v>
      </c>
      <c r="AN298" s="47">
        <v>0.83875000000000011</v>
      </c>
    </row>
    <row r="299" spans="1:40" customFormat="1" ht="15" customHeight="1" x14ac:dyDescent="0.3">
      <c r="W299" s="43">
        <v>2016</v>
      </c>
      <c r="X299" s="44">
        <v>6.7830635380665569</v>
      </c>
      <c r="Y299" s="45">
        <v>4.5249999999999995</v>
      </c>
      <c r="Z299" s="46">
        <v>0.14220833333333335</v>
      </c>
      <c r="AA299" s="296">
        <v>11.137083333333333</v>
      </c>
      <c r="AB299" s="277">
        <v>0.69958333333333345</v>
      </c>
      <c r="AC299" s="277">
        <v>0.13724999999999998</v>
      </c>
      <c r="AD299" s="277">
        <v>6.541666666666667E-3</v>
      </c>
      <c r="AE299" s="277">
        <v>1.06125</v>
      </c>
      <c r="AF299" s="277">
        <v>0.66083333333333327</v>
      </c>
      <c r="AG299" s="277">
        <v>4.8975000000000009</v>
      </c>
      <c r="AH299" s="277">
        <v>0.85</v>
      </c>
      <c r="AI299" s="53"/>
      <c r="AJ299" s="47">
        <v>1.875</v>
      </c>
      <c r="AK299" s="46">
        <v>3.7583333333333331E-3</v>
      </c>
      <c r="AL299" s="46">
        <v>1.6250000000000001E-3</v>
      </c>
      <c r="AM299" s="47" t="s">
        <v>9</v>
      </c>
      <c r="AN299" s="47">
        <v>0.89499999999999991</v>
      </c>
    </row>
    <row r="300" spans="1:40" customFormat="1" ht="15" customHeight="1" thickBot="1" x14ac:dyDescent="0.35">
      <c r="W300" s="54">
        <v>2017</v>
      </c>
      <c r="X300" s="55">
        <v>6.7562628569784486</v>
      </c>
      <c r="Y300" s="56">
        <v>4.6383333333333328</v>
      </c>
      <c r="Z300" s="57">
        <v>0.128</v>
      </c>
      <c r="AA300" s="299">
        <v>11.870833333333334</v>
      </c>
      <c r="AB300" s="278">
        <v>0.8716666666666667</v>
      </c>
      <c r="AC300" s="278">
        <v>9.2666666666666661E-2</v>
      </c>
      <c r="AD300" s="278">
        <v>7.0833333333333338E-3</v>
      </c>
      <c r="AE300" s="278">
        <v>1.0258333333333332</v>
      </c>
      <c r="AF300" s="278">
        <v>0.6645833333333333</v>
      </c>
      <c r="AG300" s="278">
        <v>4.8908333333333331</v>
      </c>
      <c r="AH300" s="278">
        <v>0.96500000000000008</v>
      </c>
      <c r="AI300" s="66"/>
      <c r="AJ300" s="58" t="s">
        <v>9</v>
      </c>
      <c r="AK300" s="57">
        <v>3.0416666666666669E-3</v>
      </c>
      <c r="AL300" s="57">
        <v>2.7083333333333334E-3</v>
      </c>
      <c r="AM300" s="58" t="s">
        <v>9</v>
      </c>
      <c r="AN300" s="58">
        <v>0.78611111111111109</v>
      </c>
    </row>
    <row r="301" spans="1:40" customFormat="1" ht="15" customHeight="1" x14ac:dyDescent="0.3">
      <c r="W301" s="33"/>
      <c r="X301" s="34"/>
      <c r="Y301" s="35"/>
      <c r="Z301" s="36"/>
      <c r="AA301" s="35"/>
      <c r="AB301" s="35"/>
      <c r="AC301" s="35"/>
      <c r="AD301" s="35"/>
      <c r="AE301" s="35"/>
      <c r="AF301" s="35"/>
      <c r="AG301" s="35"/>
      <c r="AH301" s="35"/>
      <c r="AI301" s="37"/>
      <c r="AJ301" s="39"/>
      <c r="AK301" s="38"/>
      <c r="AL301" s="38"/>
      <c r="AM301" s="39"/>
      <c r="AN301" s="39"/>
    </row>
    <row r="302" spans="1:40" customFormat="1" ht="15" customHeight="1" thickBot="1" x14ac:dyDescent="0.35">
      <c r="W302" s="74" t="s">
        <v>418</v>
      </c>
      <c r="X302" s="34"/>
      <c r="Y302" s="35"/>
      <c r="Z302" s="36"/>
      <c r="AA302" s="35"/>
      <c r="AB302" s="35"/>
      <c r="AC302" s="35"/>
      <c r="AD302" s="35"/>
      <c r="AE302" s="35"/>
      <c r="AF302" s="35"/>
      <c r="AG302" s="35"/>
      <c r="AH302" s="35"/>
      <c r="AI302" s="37"/>
      <c r="AJ302" s="39"/>
      <c r="AK302" s="38"/>
      <c r="AL302" s="38"/>
      <c r="AM302" s="39"/>
      <c r="AN302" s="39"/>
    </row>
    <row r="303" spans="1:40" customFormat="1" ht="15" customHeight="1" x14ac:dyDescent="0.3">
      <c r="W303" s="68"/>
      <c r="X303" s="982" t="s">
        <v>16</v>
      </c>
      <c r="Y303" s="982"/>
      <c r="Z303" s="982"/>
      <c r="AA303" s="982"/>
      <c r="AB303" s="982"/>
      <c r="AC303" s="982"/>
      <c r="AD303" s="982"/>
      <c r="AE303" s="982"/>
      <c r="AF303" s="982"/>
      <c r="AG303" s="982"/>
      <c r="AH303" s="982"/>
      <c r="AI303" s="42"/>
      <c r="AJ303" s="982" t="s">
        <v>70</v>
      </c>
      <c r="AK303" s="982"/>
      <c r="AL303" s="982"/>
      <c r="AM303" s="982"/>
      <c r="AN303" s="982"/>
    </row>
    <row r="304" spans="1:40" customFormat="1" ht="15" customHeight="1" x14ac:dyDescent="0.45">
      <c r="W304" s="43"/>
      <c r="X304" s="44" t="s">
        <v>94</v>
      </c>
      <c r="Y304" s="45" t="s">
        <v>95</v>
      </c>
      <c r="Z304" s="46" t="s">
        <v>96</v>
      </c>
      <c r="AA304" s="45" t="s">
        <v>120</v>
      </c>
      <c r="AB304" s="45" t="s">
        <v>121</v>
      </c>
      <c r="AC304" s="45" t="s">
        <v>122</v>
      </c>
      <c r="AD304" s="45" t="s">
        <v>123</v>
      </c>
      <c r="AE304" s="45" t="s">
        <v>124</v>
      </c>
      <c r="AF304" s="45" t="s">
        <v>125</v>
      </c>
      <c r="AG304" s="45" t="s">
        <v>126</v>
      </c>
      <c r="AH304" s="45" t="s">
        <v>127</v>
      </c>
      <c r="AI304" s="43"/>
      <c r="AJ304" s="47" t="s">
        <v>25</v>
      </c>
      <c r="AK304" s="46" t="s">
        <v>128</v>
      </c>
      <c r="AL304" s="46" t="s">
        <v>129</v>
      </c>
      <c r="AM304" s="47" t="s">
        <v>90</v>
      </c>
      <c r="AN304" s="47" t="s">
        <v>26</v>
      </c>
    </row>
    <row r="305" spans="1:40" customFormat="1" ht="15" customHeight="1" x14ac:dyDescent="0.3">
      <c r="W305" s="48"/>
      <c r="X305" s="49"/>
      <c r="Y305" s="50" t="s">
        <v>114</v>
      </c>
      <c r="Z305" s="51" t="s">
        <v>115</v>
      </c>
      <c r="AA305" s="50" t="s">
        <v>116</v>
      </c>
      <c r="AB305" s="50" t="s">
        <v>116</v>
      </c>
      <c r="AC305" s="50" t="s">
        <v>116</v>
      </c>
      <c r="AD305" s="50" t="s">
        <v>116</v>
      </c>
      <c r="AE305" s="50" t="s">
        <v>116</v>
      </c>
      <c r="AF305" s="50" t="s">
        <v>116</v>
      </c>
      <c r="AG305" s="50" t="s">
        <v>116</v>
      </c>
      <c r="AH305" s="50" t="s">
        <v>116</v>
      </c>
      <c r="AI305" s="48"/>
      <c r="AJ305" s="52" t="s">
        <v>117</v>
      </c>
      <c r="AK305" s="51" t="s">
        <v>116</v>
      </c>
      <c r="AL305" s="51" t="s">
        <v>116</v>
      </c>
      <c r="AM305" s="52" t="s">
        <v>116</v>
      </c>
      <c r="AN305" s="52" t="s">
        <v>116</v>
      </c>
    </row>
    <row r="306" spans="1:40" customFormat="1" ht="15" customHeight="1" x14ac:dyDescent="0.3">
      <c r="W306" s="43">
        <v>2005</v>
      </c>
      <c r="X306" s="44">
        <v>7.2387697483740343</v>
      </c>
      <c r="Y306" s="45">
        <v>8.7463333333333342</v>
      </c>
      <c r="Z306" s="46">
        <v>0.49533333333333329</v>
      </c>
      <c r="AA306" s="277">
        <v>11.18</v>
      </c>
      <c r="AB306" s="277">
        <v>0.32933333333333337</v>
      </c>
      <c r="AC306" s="277">
        <v>3.09</v>
      </c>
      <c r="AD306" s="277">
        <v>0.14966666666666667</v>
      </c>
      <c r="AE306" s="277">
        <v>3.34</v>
      </c>
      <c r="AF306" s="277">
        <v>0.59666666666666668</v>
      </c>
      <c r="AG306" s="277">
        <v>9.0733333333333341</v>
      </c>
      <c r="AH306" s="277">
        <v>2.25</v>
      </c>
      <c r="AI306" s="53"/>
      <c r="AJ306" s="47" t="s">
        <v>9</v>
      </c>
      <c r="AK306" s="46" t="s">
        <v>119</v>
      </c>
      <c r="AL306" s="46" t="s">
        <v>119</v>
      </c>
      <c r="AM306" s="47" t="s">
        <v>9</v>
      </c>
      <c r="AN306" s="47" t="s">
        <v>9</v>
      </c>
    </row>
    <row r="307" spans="1:40" customFormat="1" ht="15" customHeight="1" x14ac:dyDescent="0.3">
      <c r="W307" s="43">
        <v>2006</v>
      </c>
      <c r="X307" s="44">
        <v>7.0812523563986556</v>
      </c>
      <c r="Y307" s="45">
        <v>8.3659999999999997</v>
      </c>
      <c r="Z307" s="46">
        <v>0.42800000000000005</v>
      </c>
      <c r="AA307" s="277">
        <v>9.02</v>
      </c>
      <c r="AB307" s="277">
        <v>0.26400000000000001</v>
      </c>
      <c r="AC307" s="277">
        <v>3.1159999999999997</v>
      </c>
      <c r="AD307" s="277">
        <v>8.4400000000000003E-2</v>
      </c>
      <c r="AE307" s="277">
        <v>3.0979999999999999</v>
      </c>
      <c r="AF307" s="277">
        <v>0.56540000000000001</v>
      </c>
      <c r="AG307" s="277">
        <v>8.5060000000000002</v>
      </c>
      <c r="AH307" s="277">
        <v>2.274</v>
      </c>
      <c r="AI307" s="53"/>
      <c r="AJ307" s="47" t="s">
        <v>9</v>
      </c>
      <c r="AK307" s="46">
        <v>1.3533333333333333E-2</v>
      </c>
      <c r="AL307" s="46">
        <v>3.0000000000000001E-3</v>
      </c>
      <c r="AM307" s="47" t="s">
        <v>9</v>
      </c>
      <c r="AN307" s="47" t="s">
        <v>9</v>
      </c>
    </row>
    <row r="308" spans="1:40" customFormat="1" ht="15" customHeight="1" x14ac:dyDescent="0.3">
      <c r="W308" s="43">
        <v>2007</v>
      </c>
      <c r="X308" s="44">
        <v>7.152042577241235</v>
      </c>
      <c r="Y308" s="45">
        <v>8.6780000000000008</v>
      </c>
      <c r="Z308" s="46">
        <v>0.3947</v>
      </c>
      <c r="AA308" s="277">
        <v>10.51</v>
      </c>
      <c r="AB308" s="277">
        <v>0.26403333333333334</v>
      </c>
      <c r="AC308" s="277">
        <v>4.0260000000000007</v>
      </c>
      <c r="AD308" s="277">
        <v>9.2700000000000005E-2</v>
      </c>
      <c r="AE308" s="277">
        <v>3.3939999999999997</v>
      </c>
      <c r="AF308" s="277">
        <v>0.65400000000000014</v>
      </c>
      <c r="AG308" s="277">
        <v>8.043000000000001</v>
      </c>
      <c r="AH308" s="277">
        <v>2.3400000000000003</v>
      </c>
      <c r="AI308" s="53"/>
      <c r="AJ308" s="47" t="s">
        <v>9</v>
      </c>
      <c r="AK308" s="46">
        <v>9.7999999999999997E-3</v>
      </c>
      <c r="AL308" s="46">
        <v>2.5100000000000001E-2</v>
      </c>
      <c r="AM308" s="47" t="s">
        <v>9</v>
      </c>
      <c r="AN308" s="47">
        <v>4.3269000000000002</v>
      </c>
    </row>
    <row r="309" spans="1:40" customFormat="1" ht="15" customHeight="1" x14ac:dyDescent="0.3">
      <c r="W309" s="43">
        <v>2008</v>
      </c>
      <c r="X309" s="44">
        <v>7.2216958641687157</v>
      </c>
      <c r="Y309" s="45">
        <v>8.6826666666666661</v>
      </c>
      <c r="Z309" s="46">
        <v>0.39133333333333331</v>
      </c>
      <c r="AA309" s="277">
        <v>12.076666666666668</v>
      </c>
      <c r="AB309" s="277">
        <v>0.51633333333333342</v>
      </c>
      <c r="AC309" s="277">
        <v>3.0566666666666662</v>
      </c>
      <c r="AD309" s="277">
        <v>8.8333333333333347E-2</v>
      </c>
      <c r="AE309" s="277">
        <v>3.8033333333333332</v>
      </c>
      <c r="AF309" s="277">
        <v>0.61666666666666659</v>
      </c>
      <c r="AG309" s="277">
        <v>8.14</v>
      </c>
      <c r="AH309" s="277">
        <v>2.0799999999999996</v>
      </c>
      <c r="AI309" s="53"/>
      <c r="AJ309" s="47" t="s">
        <v>9</v>
      </c>
      <c r="AK309" s="46">
        <v>2.9766666666666663E-2</v>
      </c>
      <c r="AL309" s="46">
        <v>5.3400000000000003E-2</v>
      </c>
      <c r="AM309" s="47" t="s">
        <v>9</v>
      </c>
      <c r="AN309" s="47">
        <v>3.6333333333333337</v>
      </c>
    </row>
    <row r="310" spans="1:40" customFormat="1" ht="15" customHeight="1" x14ac:dyDescent="0.3">
      <c r="W310" s="43">
        <v>2009</v>
      </c>
      <c r="X310" s="44">
        <v>7.0224134685930357</v>
      </c>
      <c r="Y310" s="45">
        <v>8.6359999999999992</v>
      </c>
      <c r="Z310" s="46">
        <v>0.35066666666666668</v>
      </c>
      <c r="AA310" s="277">
        <v>12.593333333333334</v>
      </c>
      <c r="AB310" s="277">
        <v>1.1126666666666665</v>
      </c>
      <c r="AC310" s="277">
        <v>3.69</v>
      </c>
      <c r="AD310" s="277">
        <v>0.22233333333333336</v>
      </c>
      <c r="AE310" s="277">
        <v>3.5666666666666673</v>
      </c>
      <c r="AF310" s="277">
        <v>0.59999999999999987</v>
      </c>
      <c r="AG310" s="277">
        <v>8.2099999999999991</v>
      </c>
      <c r="AH310" s="277">
        <v>2.0733333333333333</v>
      </c>
      <c r="AI310" s="53"/>
      <c r="AJ310" s="47" t="s">
        <v>9</v>
      </c>
      <c r="AK310" s="46">
        <v>4.1466666666666666E-2</v>
      </c>
      <c r="AL310" s="46">
        <v>6.6733333333333339E-2</v>
      </c>
      <c r="AM310" s="47" t="s">
        <v>9</v>
      </c>
      <c r="AN310" s="47">
        <v>4.42</v>
      </c>
    </row>
    <row r="311" spans="1:40" customFormat="1" ht="15" customHeight="1" x14ac:dyDescent="0.3">
      <c r="A311" s="301" t="s">
        <v>371</v>
      </c>
      <c r="W311" s="43">
        <v>2010</v>
      </c>
      <c r="X311" s="44">
        <v>6.9933530589154156</v>
      </c>
      <c r="Y311" s="45">
        <v>8.3196666666666665</v>
      </c>
      <c r="Z311" s="46">
        <v>0.44466666666666671</v>
      </c>
      <c r="AA311" s="277">
        <v>8.620000000000001</v>
      </c>
      <c r="AB311" s="277">
        <v>0.98966666666666669</v>
      </c>
      <c r="AC311" s="277">
        <v>3.333333333333333</v>
      </c>
      <c r="AD311" s="277">
        <v>0.19433333333333333</v>
      </c>
      <c r="AE311" s="277">
        <v>3.21</v>
      </c>
      <c r="AF311" s="277">
        <v>0.45999999999999996</v>
      </c>
      <c r="AG311" s="277">
        <v>8.2866666666666653</v>
      </c>
      <c r="AH311" s="277">
        <v>2.1166666666666667</v>
      </c>
      <c r="AI311" s="53"/>
      <c r="AJ311" s="47" t="s">
        <v>9</v>
      </c>
      <c r="AK311" s="46">
        <v>1.2666666666666668E-2</v>
      </c>
      <c r="AL311" s="46">
        <v>3.5833333333333335E-2</v>
      </c>
      <c r="AM311" s="47" t="s">
        <v>9</v>
      </c>
      <c r="AN311" s="47">
        <v>3.9966666666666661</v>
      </c>
    </row>
    <row r="312" spans="1:40" customFormat="1" ht="15" customHeight="1" x14ac:dyDescent="0.3">
      <c r="W312" s="43">
        <v>2011</v>
      </c>
      <c r="X312" s="44">
        <v>7.090970146408182</v>
      </c>
      <c r="Y312" s="45">
        <v>8.8623333333333338</v>
      </c>
      <c r="Z312" s="46">
        <v>0.40483333333333327</v>
      </c>
      <c r="AA312" s="277">
        <v>12.668666666666667</v>
      </c>
      <c r="AB312" s="277">
        <v>1.6293333333333333</v>
      </c>
      <c r="AC312" s="277">
        <v>3.1066666666666669</v>
      </c>
      <c r="AD312" s="277">
        <v>0.27399999999999997</v>
      </c>
      <c r="AE312" s="277">
        <v>3.88</v>
      </c>
      <c r="AF312" s="277">
        <v>0.74333333333333329</v>
      </c>
      <c r="AG312" s="277">
        <v>8.5800000000000018</v>
      </c>
      <c r="AH312" s="277">
        <v>2.2200000000000002</v>
      </c>
      <c r="AI312" s="53"/>
      <c r="AJ312" s="47" t="s">
        <v>9</v>
      </c>
      <c r="AK312" s="46">
        <v>9.7111111111111113E-3</v>
      </c>
      <c r="AL312" s="46">
        <v>1.7633333333333334E-2</v>
      </c>
      <c r="AM312" s="47" t="s">
        <v>9</v>
      </c>
      <c r="AN312" s="47">
        <v>4.4399999999999995</v>
      </c>
    </row>
    <row r="313" spans="1:40" customFormat="1" ht="15" customHeight="1" x14ac:dyDescent="0.3">
      <c r="W313" s="43">
        <v>2012</v>
      </c>
      <c r="X313" s="44">
        <v>6.991968006238058</v>
      </c>
      <c r="Y313" s="45">
        <v>8.5356666666666676</v>
      </c>
      <c r="Z313" s="46">
        <v>0.38396666666666668</v>
      </c>
      <c r="AA313" s="277">
        <v>9.6066666666666674</v>
      </c>
      <c r="AB313" s="277">
        <v>1.3339999999999996</v>
      </c>
      <c r="AC313" s="277">
        <v>3.88</v>
      </c>
      <c r="AD313" s="277">
        <v>0.44833333333333336</v>
      </c>
      <c r="AE313" s="277">
        <v>3.5266666666666664</v>
      </c>
      <c r="AF313" s="277">
        <v>0.79333333333333333</v>
      </c>
      <c r="AG313" s="277">
        <v>7.8833333333333311</v>
      </c>
      <c r="AH313" s="277">
        <v>2.37</v>
      </c>
      <c r="AI313" s="53"/>
      <c r="AJ313" s="47" t="s">
        <v>9</v>
      </c>
      <c r="AK313" s="46">
        <v>1.5266666666666668E-2</v>
      </c>
      <c r="AL313" s="46">
        <v>3.7499999999999999E-2</v>
      </c>
      <c r="AM313" s="47" t="s">
        <v>9</v>
      </c>
      <c r="AN313" s="47">
        <v>5.1033333333333335</v>
      </c>
    </row>
    <row r="314" spans="1:40" customFormat="1" ht="15" customHeight="1" x14ac:dyDescent="0.3">
      <c r="W314" s="43">
        <v>2013</v>
      </c>
      <c r="X314" s="44">
        <v>6.8384612726591065</v>
      </c>
      <c r="Y314" s="45">
        <v>8.4459999999999997</v>
      </c>
      <c r="Z314" s="46">
        <v>0.37213333333333332</v>
      </c>
      <c r="AA314" s="277">
        <v>11.866666666666669</v>
      </c>
      <c r="AB314" s="277">
        <v>1.2733333333333332</v>
      </c>
      <c r="AC314" s="277">
        <v>3.6066666666666665</v>
      </c>
      <c r="AD314" s="277">
        <v>0.16266666666666668</v>
      </c>
      <c r="AE314" s="277">
        <v>3.4400000000000004</v>
      </c>
      <c r="AF314" s="277">
        <v>0.6399999999999999</v>
      </c>
      <c r="AG314" s="277">
        <v>7.7066666666666661</v>
      </c>
      <c r="AH314" s="277">
        <v>2.6599999999999997</v>
      </c>
      <c r="AI314" s="53"/>
      <c r="AJ314" s="47" t="s">
        <v>9</v>
      </c>
      <c r="AK314" s="46">
        <v>5.6000000000000008E-3</v>
      </c>
      <c r="AL314" s="46">
        <v>2.7200000000000002E-2</v>
      </c>
      <c r="AM314" s="47" t="s">
        <v>9</v>
      </c>
      <c r="AN314" s="47">
        <v>4.1399999999999997</v>
      </c>
    </row>
    <row r="315" spans="1:40" customFormat="1" ht="15" customHeight="1" x14ac:dyDescent="0.3">
      <c r="W315" s="43">
        <v>2014</v>
      </c>
      <c r="X315" s="44">
        <v>6.908364846639393</v>
      </c>
      <c r="Y315" s="45">
        <v>8.4496666666666673</v>
      </c>
      <c r="Z315" s="46">
        <v>0.36749999999999999</v>
      </c>
      <c r="AA315" s="277">
        <v>11.756666666666668</v>
      </c>
      <c r="AB315" s="277">
        <v>2.8133333333333335</v>
      </c>
      <c r="AC315" s="277">
        <v>3.1600000000000006</v>
      </c>
      <c r="AD315" s="277">
        <v>0.14433333333333334</v>
      </c>
      <c r="AE315" s="277">
        <v>3.5166666666666671</v>
      </c>
      <c r="AF315" s="277">
        <v>0.71866666666666679</v>
      </c>
      <c r="AG315" s="277">
        <v>8.293333333333333</v>
      </c>
      <c r="AH315" s="277">
        <v>2.2666666666666666</v>
      </c>
      <c r="AI315" s="53"/>
      <c r="AJ315" s="47" t="s">
        <v>9</v>
      </c>
      <c r="AK315" s="46">
        <v>5.1000000000000004E-3</v>
      </c>
      <c r="AL315" s="46">
        <v>3.2733333333333337E-2</v>
      </c>
      <c r="AM315" s="47" t="s">
        <v>9</v>
      </c>
      <c r="AN315" s="47">
        <v>4.57</v>
      </c>
    </row>
    <row r="316" spans="1:40" customFormat="1" ht="15" customHeight="1" x14ac:dyDescent="0.3">
      <c r="W316" s="43">
        <v>2015</v>
      </c>
      <c r="X316" s="44">
        <v>6.9817452208548509</v>
      </c>
      <c r="Y316" s="45">
        <v>8.7510000000000012</v>
      </c>
      <c r="Z316" s="46">
        <v>0.40440000000000004</v>
      </c>
      <c r="AA316" s="277">
        <v>13.456666666666667</v>
      </c>
      <c r="AB316" s="277">
        <v>1.2733333333333334</v>
      </c>
      <c r="AC316" s="277">
        <v>3.0566666666666666</v>
      </c>
      <c r="AD316" s="277">
        <v>0.12033333333333336</v>
      </c>
      <c r="AE316" s="277">
        <v>3.45</v>
      </c>
      <c r="AF316" s="277">
        <v>0.57999999999999996</v>
      </c>
      <c r="AG316" s="277">
        <v>8.73</v>
      </c>
      <c r="AH316" s="277">
        <v>2.1966666666666668</v>
      </c>
      <c r="AI316" s="53"/>
      <c r="AJ316" s="47" t="s">
        <v>9</v>
      </c>
      <c r="AK316" s="46">
        <v>5.4000000000000003E-3</v>
      </c>
      <c r="AL316" s="46">
        <v>2.5633333333333334E-2</v>
      </c>
      <c r="AM316" s="47" t="s">
        <v>9</v>
      </c>
      <c r="AN316" s="47">
        <v>4.3566666666666674</v>
      </c>
    </row>
    <row r="317" spans="1:40" customFormat="1" ht="15" customHeight="1" x14ac:dyDescent="0.3">
      <c r="W317" s="43">
        <v>2016</v>
      </c>
      <c r="X317" s="44">
        <v>6.709924081841617</v>
      </c>
      <c r="Y317" s="45">
        <v>9.0866666666666678</v>
      </c>
      <c r="Z317" s="46">
        <v>0.375</v>
      </c>
      <c r="AA317" s="277">
        <v>14.246666666666666</v>
      </c>
      <c r="AB317" s="277">
        <v>3.6799999999999997</v>
      </c>
      <c r="AC317" s="277">
        <v>3.5733333333333333</v>
      </c>
      <c r="AD317" s="277">
        <v>0.23533333333333334</v>
      </c>
      <c r="AE317" s="277">
        <v>3.8233333333333333</v>
      </c>
      <c r="AF317" s="277">
        <v>0.74999999999999989</v>
      </c>
      <c r="AG317" s="277">
        <v>8.8466666666666658</v>
      </c>
      <c r="AH317" s="277">
        <v>2.02</v>
      </c>
      <c r="AI317" s="53"/>
      <c r="AJ317" s="47" t="s">
        <v>9</v>
      </c>
      <c r="AK317" s="46">
        <v>5.0000000000000001E-3</v>
      </c>
      <c r="AL317" s="46">
        <v>1.7433333333333335E-2</v>
      </c>
      <c r="AM317" s="47" t="s">
        <v>9</v>
      </c>
      <c r="AN317" s="47">
        <v>5.5600000000000005</v>
      </c>
    </row>
    <row r="318" spans="1:40" customFormat="1" ht="15" customHeight="1" thickBot="1" x14ac:dyDescent="0.35">
      <c r="W318" s="54">
        <v>2017</v>
      </c>
      <c r="X318" s="55">
        <v>6.9312524444567609</v>
      </c>
      <c r="Y318" s="56">
        <v>8.9313333333333311</v>
      </c>
      <c r="Z318" s="57">
        <v>0.42473333333333335</v>
      </c>
      <c r="AA318" s="278">
        <v>11.483333333333333</v>
      </c>
      <c r="AB318" s="278">
        <v>3.9723333333333328</v>
      </c>
      <c r="AC318" s="278">
        <v>4.3633333333333333</v>
      </c>
      <c r="AD318" s="278">
        <v>0.19366666666666665</v>
      </c>
      <c r="AE318" s="278">
        <v>4.3866666666666667</v>
      </c>
      <c r="AF318" s="278">
        <v>0.87333333333333341</v>
      </c>
      <c r="AG318" s="278">
        <v>9.9966666666666661</v>
      </c>
      <c r="AH318" s="278">
        <v>1.9133333333333333</v>
      </c>
      <c r="AI318" s="66"/>
      <c r="AJ318" s="58" t="s">
        <v>9</v>
      </c>
      <c r="AK318" s="57">
        <v>5.0000000000000001E-3</v>
      </c>
      <c r="AL318" s="57">
        <v>1.5800000000000002E-2</v>
      </c>
      <c r="AM318" s="58" t="s">
        <v>9</v>
      </c>
      <c r="AN318" s="58">
        <v>3.3200000000000003</v>
      </c>
    </row>
    <row r="319" spans="1:40" customFormat="1" ht="15" customHeight="1" x14ac:dyDescent="0.3">
      <c r="W319" s="981"/>
      <c r="X319" s="981"/>
      <c r="Y319" s="981"/>
      <c r="Z319" s="981"/>
      <c r="AA319" s="981"/>
      <c r="AB319" s="981"/>
      <c r="AC319" s="45"/>
      <c r="AD319" s="45"/>
      <c r="AE319" s="45"/>
      <c r="AF319" s="45"/>
      <c r="AG319" s="45"/>
      <c r="AH319" s="45"/>
      <c r="AI319" s="43"/>
      <c r="AJ319" s="47"/>
      <c r="AK319" s="46"/>
      <c r="AL319" s="46"/>
      <c r="AM319" s="47"/>
      <c r="AN319" s="47"/>
    </row>
    <row r="320" spans="1:40" customFormat="1" ht="15" customHeight="1" thickBot="1" x14ac:dyDescent="0.35">
      <c r="W320" s="40" t="s">
        <v>411</v>
      </c>
      <c r="X320" s="34"/>
      <c r="Y320" s="35"/>
      <c r="Z320" s="36"/>
      <c r="AA320" s="35"/>
      <c r="AB320" s="35"/>
      <c r="AC320" s="35"/>
      <c r="AD320" s="35"/>
      <c r="AE320" s="35"/>
      <c r="AF320" s="35"/>
      <c r="AG320" s="35"/>
      <c r="AH320" s="35"/>
      <c r="AI320" s="37"/>
      <c r="AJ320" s="39"/>
      <c r="AK320" s="38"/>
      <c r="AL320" s="38"/>
      <c r="AM320" s="39"/>
      <c r="AN320" s="39"/>
    </row>
    <row r="321" spans="1:40" customFormat="1" ht="15" customHeight="1" x14ac:dyDescent="0.3">
      <c r="W321" s="41"/>
      <c r="X321" s="982" t="s">
        <v>16</v>
      </c>
      <c r="Y321" s="982"/>
      <c r="Z321" s="982"/>
      <c r="AA321" s="982"/>
      <c r="AB321" s="982"/>
      <c r="AC321" s="982"/>
      <c r="AD321" s="982"/>
      <c r="AE321" s="982"/>
      <c r="AF321" s="982"/>
      <c r="AG321" s="982"/>
      <c r="AH321" s="982"/>
      <c r="AI321" s="42"/>
      <c r="AJ321" s="982" t="s">
        <v>70</v>
      </c>
      <c r="AK321" s="982"/>
      <c r="AL321" s="982"/>
      <c r="AM321" s="982"/>
      <c r="AN321" s="982"/>
    </row>
    <row r="322" spans="1:40" customFormat="1" ht="15" customHeight="1" x14ac:dyDescent="0.45">
      <c r="W322" s="43"/>
      <c r="X322" s="44" t="s">
        <v>94</v>
      </c>
      <c r="Y322" s="45" t="s">
        <v>95</v>
      </c>
      <c r="Z322" s="46" t="s">
        <v>96</v>
      </c>
      <c r="AA322" s="45" t="s">
        <v>120</v>
      </c>
      <c r="AB322" s="45" t="s">
        <v>121</v>
      </c>
      <c r="AC322" s="45" t="s">
        <v>122</v>
      </c>
      <c r="AD322" s="45" t="s">
        <v>123</v>
      </c>
      <c r="AE322" s="45" t="s">
        <v>124</v>
      </c>
      <c r="AF322" s="45" t="s">
        <v>125</v>
      </c>
      <c r="AG322" s="45" t="s">
        <v>126</v>
      </c>
      <c r="AH322" s="45" t="s">
        <v>127</v>
      </c>
      <c r="AI322" s="43"/>
      <c r="AJ322" s="47" t="s">
        <v>25</v>
      </c>
      <c r="AK322" s="46" t="s">
        <v>128</v>
      </c>
      <c r="AL322" s="46" t="s">
        <v>129</v>
      </c>
      <c r="AM322" s="47" t="s">
        <v>90</v>
      </c>
      <c r="AN322" s="47" t="s">
        <v>26</v>
      </c>
    </row>
    <row r="323" spans="1:40" customFormat="1" ht="15" customHeight="1" x14ac:dyDescent="0.3">
      <c r="W323" s="48"/>
      <c r="X323" s="49"/>
      <c r="Y323" s="50" t="s">
        <v>114</v>
      </c>
      <c r="Z323" s="51" t="s">
        <v>115</v>
      </c>
      <c r="AA323" s="50" t="s">
        <v>116</v>
      </c>
      <c r="AB323" s="50" t="s">
        <v>116</v>
      </c>
      <c r="AC323" s="50" t="s">
        <v>116</v>
      </c>
      <c r="AD323" s="50" t="s">
        <v>116</v>
      </c>
      <c r="AE323" s="50" t="s">
        <v>116</v>
      </c>
      <c r="AF323" s="50" t="s">
        <v>116</v>
      </c>
      <c r="AG323" s="50" t="s">
        <v>116</v>
      </c>
      <c r="AH323" s="50" t="s">
        <v>116</v>
      </c>
      <c r="AI323" s="48"/>
      <c r="AJ323" s="52" t="s">
        <v>117</v>
      </c>
      <c r="AK323" s="51" t="s">
        <v>116</v>
      </c>
      <c r="AL323" s="51" t="s">
        <v>116</v>
      </c>
      <c r="AM323" s="52" t="s">
        <v>116</v>
      </c>
      <c r="AN323" s="52" t="s">
        <v>116</v>
      </c>
    </row>
    <row r="324" spans="1:40" customFormat="1" ht="15" customHeight="1" x14ac:dyDescent="0.3">
      <c r="W324" s="43">
        <v>2002</v>
      </c>
      <c r="X324" s="44">
        <v>7.5170289101288974</v>
      </c>
      <c r="Y324" s="47">
        <v>12.125</v>
      </c>
      <c r="Z324" s="46">
        <v>0.625</v>
      </c>
      <c r="AA324" s="277">
        <v>1.1475</v>
      </c>
      <c r="AB324" s="277">
        <v>3.7833333333333337E-2</v>
      </c>
      <c r="AC324" s="277">
        <v>0.89375000000000004</v>
      </c>
      <c r="AD324" s="277" t="s">
        <v>119</v>
      </c>
      <c r="AE324" s="277">
        <v>1.1401666666666668</v>
      </c>
      <c r="AF324" s="277">
        <v>1.0066666666666666</v>
      </c>
      <c r="AG324" s="296">
        <v>13.268333333333333</v>
      </c>
      <c r="AH324" s="277">
        <v>2.9816666666666669</v>
      </c>
      <c r="AI324" s="53"/>
      <c r="AJ324" s="47">
        <v>5.25</v>
      </c>
      <c r="AK324" s="46">
        <v>2.4375000000000001E-2</v>
      </c>
      <c r="AL324" s="69" t="s">
        <v>119</v>
      </c>
      <c r="AM324" s="47" t="s">
        <v>9</v>
      </c>
      <c r="AN324" s="47">
        <v>4</v>
      </c>
    </row>
    <row r="325" spans="1:40" customFormat="1" ht="15" customHeight="1" x14ac:dyDescent="0.3">
      <c r="W325" s="43">
        <v>2003</v>
      </c>
      <c r="X325" s="44">
        <v>7.4544295420888371</v>
      </c>
      <c r="Y325" s="47">
        <v>10.75</v>
      </c>
      <c r="Z325" s="46">
        <v>0.625</v>
      </c>
      <c r="AA325" s="277">
        <v>1.29375</v>
      </c>
      <c r="AB325" s="277">
        <v>0.01</v>
      </c>
      <c r="AC325" s="277">
        <v>0.84125000000000005</v>
      </c>
      <c r="AD325" s="277" t="s">
        <v>119</v>
      </c>
      <c r="AE325" s="277">
        <v>1.1375</v>
      </c>
      <c r="AF325" s="277">
        <v>0.96625000000000005</v>
      </c>
      <c r="AG325" s="296">
        <v>16.237500000000001</v>
      </c>
      <c r="AH325" s="277">
        <v>3.5237500000000002</v>
      </c>
      <c r="AI325" s="53"/>
      <c r="AJ325" s="47">
        <v>5</v>
      </c>
      <c r="AK325" s="46" t="s">
        <v>119</v>
      </c>
      <c r="AL325" s="46" t="s">
        <v>119</v>
      </c>
      <c r="AM325" s="47" t="s">
        <v>9</v>
      </c>
      <c r="AN325" s="47">
        <v>5.75</v>
      </c>
    </row>
    <row r="326" spans="1:40" customFormat="1" ht="15" customHeight="1" x14ac:dyDescent="0.3">
      <c r="W326" s="43">
        <v>2004</v>
      </c>
      <c r="X326" s="44">
        <v>7.7702863404675293</v>
      </c>
      <c r="Y326" s="47">
        <v>11.525</v>
      </c>
      <c r="Z326" s="46">
        <v>1.05</v>
      </c>
      <c r="AA326" s="277">
        <v>1.2675000000000001</v>
      </c>
      <c r="AB326" s="277">
        <v>0.2</v>
      </c>
      <c r="AC326" s="277">
        <v>0.97875000000000001</v>
      </c>
      <c r="AD326" s="277">
        <v>4.8750000000000002E-2</v>
      </c>
      <c r="AE326" s="277">
        <v>1.17625</v>
      </c>
      <c r="AF326" s="277">
        <v>0.97124999999999995</v>
      </c>
      <c r="AG326" s="296">
        <v>15.675000000000001</v>
      </c>
      <c r="AH326" s="277">
        <v>3.2637499999999999</v>
      </c>
      <c r="AI326" s="53"/>
      <c r="AJ326" s="47">
        <v>5.625</v>
      </c>
      <c r="AK326" s="46">
        <v>2.2499999999999999E-2</v>
      </c>
      <c r="AL326" s="46">
        <v>0.01</v>
      </c>
      <c r="AM326" s="47" t="s">
        <v>9</v>
      </c>
      <c r="AN326" s="47">
        <v>7.5</v>
      </c>
    </row>
    <row r="327" spans="1:40" customFormat="1" ht="15" customHeight="1" x14ac:dyDescent="0.3">
      <c r="W327" s="43">
        <v>2005</v>
      </c>
      <c r="X327" s="44">
        <v>7.3283117881641324</v>
      </c>
      <c r="Y327" s="47">
        <v>11.18</v>
      </c>
      <c r="Z327" s="46">
        <v>1.2762500000000001</v>
      </c>
      <c r="AA327" s="277">
        <v>1.4737499999999999</v>
      </c>
      <c r="AB327" s="277">
        <v>0.105</v>
      </c>
      <c r="AC327" s="277">
        <v>1.05125</v>
      </c>
      <c r="AD327" s="277">
        <v>0.01</v>
      </c>
      <c r="AE327" s="277">
        <v>1.26</v>
      </c>
      <c r="AF327" s="277">
        <v>1.0175000000000001</v>
      </c>
      <c r="AG327" s="296">
        <v>15.824999999999999</v>
      </c>
      <c r="AH327" s="277">
        <v>3.1225000000000001</v>
      </c>
      <c r="AI327" s="53"/>
      <c r="AJ327" s="47">
        <v>3.55</v>
      </c>
      <c r="AK327" s="46">
        <v>0.01</v>
      </c>
      <c r="AL327" s="46">
        <v>0.01</v>
      </c>
      <c r="AM327" s="47" t="s">
        <v>9</v>
      </c>
      <c r="AN327" s="47" t="s">
        <v>135</v>
      </c>
    </row>
    <row r="328" spans="1:40" customFormat="1" ht="15" customHeight="1" x14ac:dyDescent="0.3">
      <c r="W328" s="43">
        <v>2006</v>
      </c>
      <c r="X328" s="44">
        <v>7.2066067782447902</v>
      </c>
      <c r="Y328" s="47">
        <v>10.4125</v>
      </c>
      <c r="Z328" s="46">
        <v>1.125</v>
      </c>
      <c r="AA328" s="277">
        <v>1.3125</v>
      </c>
      <c r="AB328" s="277">
        <v>0.2</v>
      </c>
      <c r="AC328" s="277">
        <v>0.84499999999999997</v>
      </c>
      <c r="AD328" s="277">
        <v>5.5E-2</v>
      </c>
      <c r="AE328" s="277">
        <v>1.1375</v>
      </c>
      <c r="AF328" s="277">
        <v>1.0262500000000001</v>
      </c>
      <c r="AG328" s="296">
        <v>16.237500000000001</v>
      </c>
      <c r="AH328" s="277">
        <v>3.1675</v>
      </c>
      <c r="AI328" s="53"/>
      <c r="AJ328" s="47">
        <v>4.625</v>
      </c>
      <c r="AK328" s="46" t="s">
        <v>147</v>
      </c>
      <c r="AL328" s="46" t="s">
        <v>147</v>
      </c>
      <c r="AM328" s="47"/>
      <c r="AN328" s="47">
        <v>10</v>
      </c>
    </row>
    <row r="329" spans="1:40" customFormat="1" ht="15" customHeight="1" x14ac:dyDescent="0.3">
      <c r="A329" s="301" t="s">
        <v>372</v>
      </c>
      <c r="W329" s="43">
        <v>2007</v>
      </c>
      <c r="X329" s="44">
        <v>7.8038117813266261</v>
      </c>
      <c r="Y329" s="47">
        <v>10.412500000000001</v>
      </c>
      <c r="Z329" s="46">
        <v>1.0899999999999999</v>
      </c>
      <c r="AA329" s="277">
        <v>1.165</v>
      </c>
      <c r="AB329" s="277">
        <v>0.2</v>
      </c>
      <c r="AC329" s="277">
        <v>0.75374999999999992</v>
      </c>
      <c r="AD329" s="277">
        <v>0.01</v>
      </c>
      <c r="AE329" s="277">
        <v>1.21</v>
      </c>
      <c r="AF329" s="277">
        <v>0.95750000000000002</v>
      </c>
      <c r="AG329" s="296">
        <v>16.5</v>
      </c>
      <c r="AH329" s="277">
        <v>3.2562500000000001</v>
      </c>
      <c r="AI329" s="53"/>
      <c r="AJ329" s="47">
        <v>5.0750000000000002</v>
      </c>
      <c r="AK329" s="46">
        <v>0.01</v>
      </c>
      <c r="AL329" s="46">
        <v>0.01</v>
      </c>
      <c r="AM329" s="47" t="s">
        <v>9</v>
      </c>
      <c r="AN329" s="47">
        <v>5.15</v>
      </c>
    </row>
    <row r="330" spans="1:40" customFormat="1" ht="15" customHeight="1" x14ac:dyDescent="0.3">
      <c r="W330" s="43">
        <v>2008</v>
      </c>
      <c r="X330" s="44">
        <v>7.7134899418966043</v>
      </c>
      <c r="Y330" s="47">
        <v>10.55</v>
      </c>
      <c r="Z330" s="46">
        <v>1.17825</v>
      </c>
      <c r="AA330" s="277">
        <v>1.1074999999999999</v>
      </c>
      <c r="AB330" s="277">
        <v>4.4999999999999998E-2</v>
      </c>
      <c r="AC330" s="277">
        <v>0.75375000000000003</v>
      </c>
      <c r="AD330" s="277" t="s">
        <v>147</v>
      </c>
      <c r="AE330" s="277">
        <v>1.1600000000000001</v>
      </c>
      <c r="AF330" s="277">
        <v>0.97124999999999995</v>
      </c>
      <c r="AG330" s="296">
        <v>16.25</v>
      </c>
      <c r="AH330" s="277">
        <v>3.2262499999999998</v>
      </c>
      <c r="AI330" s="53"/>
      <c r="AJ330" s="47">
        <v>4.375</v>
      </c>
      <c r="AK330" s="46" t="s">
        <v>147</v>
      </c>
      <c r="AL330" s="46">
        <v>0.01</v>
      </c>
      <c r="AM330" s="47" t="s">
        <v>9</v>
      </c>
      <c r="AN330" s="47">
        <v>6.75</v>
      </c>
    </row>
    <row r="331" spans="1:40" customFormat="1" ht="15" customHeight="1" x14ac:dyDescent="0.3">
      <c r="W331" s="43">
        <v>2009</v>
      </c>
      <c r="X331" s="44">
        <v>7.7914995333444574</v>
      </c>
      <c r="Y331" s="47">
        <v>10.825000000000001</v>
      </c>
      <c r="Z331" s="46">
        <v>1.111</v>
      </c>
      <c r="AA331" s="277">
        <v>1.3312499999999998</v>
      </c>
      <c r="AB331" s="277">
        <v>0.06</v>
      </c>
      <c r="AC331" s="277">
        <v>0.73875000000000002</v>
      </c>
      <c r="AD331" s="277" t="s">
        <v>9</v>
      </c>
      <c r="AE331" s="277">
        <v>1.1637499999999998</v>
      </c>
      <c r="AF331" s="277">
        <v>0.95125000000000004</v>
      </c>
      <c r="AG331" s="296">
        <v>16.087499999999999</v>
      </c>
      <c r="AH331" s="277">
        <v>3.3862499999999995</v>
      </c>
      <c r="AI331" s="43"/>
      <c r="AJ331" s="47">
        <v>4.4000000000000004</v>
      </c>
      <c r="AK331" s="46">
        <v>0.01</v>
      </c>
      <c r="AL331" s="46" t="s">
        <v>147</v>
      </c>
      <c r="AM331" s="47" t="s">
        <v>9</v>
      </c>
      <c r="AN331" s="47" t="s">
        <v>9</v>
      </c>
    </row>
    <row r="332" spans="1:40" customFormat="1" ht="15" customHeight="1" x14ac:dyDescent="0.3">
      <c r="W332" s="43">
        <v>2010</v>
      </c>
      <c r="X332" s="44">
        <v>7.7019559048821975</v>
      </c>
      <c r="Y332" s="47">
        <v>11.799999999999999</v>
      </c>
      <c r="Z332" s="46">
        <v>1.17625</v>
      </c>
      <c r="AA332" s="277">
        <v>1.55125</v>
      </c>
      <c r="AB332" s="277">
        <v>6.25E-2</v>
      </c>
      <c r="AC332" s="277">
        <v>0.82500000000000007</v>
      </c>
      <c r="AD332" s="277">
        <v>1.1666666666666667E-2</v>
      </c>
      <c r="AE332" s="277">
        <v>1.2362499999999998</v>
      </c>
      <c r="AF332" s="277">
        <v>1.00875</v>
      </c>
      <c r="AG332" s="296">
        <v>16.587499999999999</v>
      </c>
      <c r="AH332" s="277">
        <v>3.6237499999999998</v>
      </c>
      <c r="AI332" s="43"/>
      <c r="AJ332" s="47">
        <v>3.625</v>
      </c>
      <c r="AK332" s="46">
        <v>0.01</v>
      </c>
      <c r="AL332" s="46">
        <v>0.01</v>
      </c>
      <c r="AM332" s="47" t="s">
        <v>9</v>
      </c>
      <c r="AN332" s="47">
        <v>4.7</v>
      </c>
    </row>
    <row r="333" spans="1:40" customFormat="1" ht="15" customHeight="1" x14ac:dyDescent="0.3">
      <c r="W333" s="43">
        <v>2011</v>
      </c>
      <c r="X333" s="44">
        <v>7.3776169900962767</v>
      </c>
      <c r="Y333" s="47">
        <v>12.762499999999999</v>
      </c>
      <c r="Z333" s="46">
        <v>1.1775</v>
      </c>
      <c r="AA333" s="277">
        <v>1.4312499999999999</v>
      </c>
      <c r="AB333" s="277">
        <v>6.5000000000000002E-2</v>
      </c>
      <c r="AC333" s="277">
        <v>0.81625000000000003</v>
      </c>
      <c r="AD333" s="277">
        <v>0.01</v>
      </c>
      <c r="AE333" s="277">
        <v>1.2149999999999999</v>
      </c>
      <c r="AF333" s="277">
        <v>1.0425</v>
      </c>
      <c r="AG333" s="296">
        <v>17.924999999999997</v>
      </c>
      <c r="AH333" s="277">
        <v>3.7012499999999999</v>
      </c>
      <c r="AI333" s="43"/>
      <c r="AJ333" s="47">
        <v>3</v>
      </c>
      <c r="AK333" s="46">
        <v>1.1666666666666667E-2</v>
      </c>
      <c r="AL333" s="46" t="s">
        <v>147</v>
      </c>
      <c r="AM333" s="47" t="s">
        <v>9</v>
      </c>
      <c r="AN333" s="47">
        <v>5.7333333333333334</v>
      </c>
    </row>
    <row r="334" spans="1:40" customFormat="1" ht="15" customHeight="1" x14ac:dyDescent="0.3">
      <c r="W334" s="43">
        <v>2012</v>
      </c>
      <c r="X334" s="44">
        <v>7.3226347028833603</v>
      </c>
      <c r="Y334" s="47">
        <v>11.80625</v>
      </c>
      <c r="Z334" s="46">
        <v>1.1499999999999999</v>
      </c>
      <c r="AA334" s="277">
        <v>1.2162500000000001</v>
      </c>
      <c r="AB334" s="277">
        <v>0.1875</v>
      </c>
      <c r="AC334" s="277">
        <v>0.94</v>
      </c>
      <c r="AD334" s="277">
        <v>2.8333333333333332E-2</v>
      </c>
      <c r="AE334" s="277">
        <v>1.2137500000000001</v>
      </c>
      <c r="AF334" s="277">
        <v>1.1187499999999999</v>
      </c>
      <c r="AG334" s="296">
        <v>16.787499999999998</v>
      </c>
      <c r="AH334" s="277">
        <v>3.5262499999999997</v>
      </c>
      <c r="AI334" s="43"/>
      <c r="AJ334" s="47">
        <v>3.1666666666666665</v>
      </c>
      <c r="AK334" s="46">
        <v>0.01</v>
      </c>
      <c r="AL334" s="46" t="s">
        <v>9</v>
      </c>
      <c r="AM334" s="47" t="s">
        <v>9</v>
      </c>
      <c r="AN334" s="47">
        <v>8.4499999999999993</v>
      </c>
    </row>
    <row r="335" spans="1:40" customFormat="1" ht="15" customHeight="1" x14ac:dyDescent="0.3">
      <c r="W335" s="43">
        <v>2013</v>
      </c>
      <c r="X335" s="44">
        <v>7.6730010079349862</v>
      </c>
      <c r="Y335" s="47">
        <v>13.533750000000001</v>
      </c>
      <c r="Z335" s="46">
        <v>1.1862499999999998</v>
      </c>
      <c r="AA335" s="277">
        <v>1.10375</v>
      </c>
      <c r="AB335" s="277">
        <v>0.1</v>
      </c>
      <c r="AC335" s="277">
        <v>0.87</v>
      </c>
      <c r="AD335" s="277">
        <v>1.2500000000000001E-2</v>
      </c>
      <c r="AE335" s="277">
        <v>1.20625</v>
      </c>
      <c r="AF335" s="277">
        <v>1.0162500000000001</v>
      </c>
      <c r="AG335" s="296">
        <v>16.987500000000001</v>
      </c>
      <c r="AH335" s="277">
        <v>3.8087499999999999</v>
      </c>
      <c r="AI335" s="43"/>
      <c r="AJ335" s="47">
        <v>2.75</v>
      </c>
      <c r="AK335" s="46">
        <v>0.01</v>
      </c>
      <c r="AL335" s="46" t="s">
        <v>9</v>
      </c>
      <c r="AM335" s="47" t="s">
        <v>9</v>
      </c>
      <c r="AN335" s="47" t="s">
        <v>9</v>
      </c>
    </row>
    <row r="336" spans="1:40" customFormat="1" ht="15" customHeight="1" x14ac:dyDescent="0.3">
      <c r="W336" s="43">
        <v>2014</v>
      </c>
      <c r="X336" s="44">
        <v>7.5501993521155546</v>
      </c>
      <c r="Y336" s="47">
        <v>5.6199999999999992</v>
      </c>
      <c r="Z336" s="46">
        <v>1.1375</v>
      </c>
      <c r="AA336" s="277">
        <v>1.6349999999999998</v>
      </c>
      <c r="AB336" s="277">
        <v>9.1249999999999998E-2</v>
      </c>
      <c r="AC336" s="277">
        <v>0.87624999999999997</v>
      </c>
      <c r="AD336" s="277">
        <v>3.8750000000000007E-2</v>
      </c>
      <c r="AE336" s="277">
        <v>1.1949999999999998</v>
      </c>
      <c r="AF336" s="277">
        <v>0.94499999999999995</v>
      </c>
      <c r="AG336" s="296">
        <v>16.6875</v>
      </c>
      <c r="AH336" s="277">
        <v>3.2937499999999997</v>
      </c>
      <c r="AI336" s="43"/>
      <c r="AJ336" s="47">
        <v>3.75</v>
      </c>
      <c r="AK336" s="277">
        <v>0.01</v>
      </c>
      <c r="AL336" s="46" t="s">
        <v>9</v>
      </c>
      <c r="AM336" s="47" t="s">
        <v>9</v>
      </c>
      <c r="AN336" s="47" t="s">
        <v>9</v>
      </c>
    </row>
    <row r="337" spans="1:40" customFormat="1" ht="15" customHeight="1" x14ac:dyDescent="0.3">
      <c r="W337" s="43">
        <v>2015</v>
      </c>
      <c r="X337" s="44">
        <v>7.5018496453366028</v>
      </c>
      <c r="Y337" s="47">
        <v>5.3324999999999996</v>
      </c>
      <c r="Z337" s="46">
        <v>1.0662500000000001</v>
      </c>
      <c r="AA337" s="277">
        <v>1.4412499999999999</v>
      </c>
      <c r="AB337" s="277">
        <v>0.1075</v>
      </c>
      <c r="AC337" s="277">
        <v>0.92499999999999993</v>
      </c>
      <c r="AD337" s="277">
        <v>4.1666666666666664E-2</v>
      </c>
      <c r="AE337" s="277">
        <v>1.1837500000000001</v>
      </c>
      <c r="AF337" s="277">
        <v>0.86250000000000004</v>
      </c>
      <c r="AG337" s="296">
        <v>15.775</v>
      </c>
      <c r="AH337" s="277">
        <v>3.1012500000000003</v>
      </c>
      <c r="AI337" s="43"/>
      <c r="AJ337" s="47">
        <v>3</v>
      </c>
      <c r="AK337" s="277">
        <v>0.01</v>
      </c>
      <c r="AL337" s="46" t="s">
        <v>9</v>
      </c>
      <c r="AM337" s="47" t="s">
        <v>9</v>
      </c>
      <c r="AN337" s="47" t="s">
        <v>9</v>
      </c>
    </row>
    <row r="338" spans="1:40" customFormat="1" ht="15" customHeight="1" x14ac:dyDescent="0.3">
      <c r="W338" s="43">
        <v>2016</v>
      </c>
      <c r="X338" s="44">
        <v>7.0555265862777468</v>
      </c>
      <c r="Y338" s="47">
        <v>12.157500000000001</v>
      </c>
      <c r="Z338" s="46">
        <v>1.1212500000000001</v>
      </c>
      <c r="AA338" s="277">
        <v>1.2749999999999999</v>
      </c>
      <c r="AB338" s="277">
        <v>0.1</v>
      </c>
      <c r="AC338" s="277">
        <v>1.0575000000000001</v>
      </c>
      <c r="AD338" s="277">
        <v>0.01</v>
      </c>
      <c r="AE338" s="277">
        <v>1.47</v>
      </c>
      <c r="AF338" s="277">
        <v>0.95874999999999999</v>
      </c>
      <c r="AG338" s="296">
        <v>17.175000000000001</v>
      </c>
      <c r="AH338" s="277">
        <v>3.6062500000000002</v>
      </c>
      <c r="AI338" s="43"/>
      <c r="AJ338" s="47">
        <v>2.7</v>
      </c>
      <c r="AK338" s="277">
        <v>0.02</v>
      </c>
      <c r="AL338" s="46" t="s">
        <v>9</v>
      </c>
      <c r="AM338" s="47" t="s">
        <v>9</v>
      </c>
      <c r="AN338" s="47">
        <v>40</v>
      </c>
    </row>
    <row r="339" spans="1:40" customFormat="1" ht="15" customHeight="1" thickBot="1" x14ac:dyDescent="0.35">
      <c r="W339" s="54">
        <v>2017</v>
      </c>
      <c r="X339" s="55">
        <v>7.0650613911054778</v>
      </c>
      <c r="Y339" s="58">
        <v>11.94</v>
      </c>
      <c r="Z339" s="57">
        <v>1.1924999999999999</v>
      </c>
      <c r="AA339" s="278">
        <v>1.57375</v>
      </c>
      <c r="AB339" s="278">
        <v>8.7499999999999994E-2</v>
      </c>
      <c r="AC339" s="278">
        <v>1.1487499999999999</v>
      </c>
      <c r="AD339" s="278">
        <v>8.7500000000000008E-3</v>
      </c>
      <c r="AE339" s="278">
        <v>1.4425000000000001</v>
      </c>
      <c r="AF339" s="278">
        <v>1.06</v>
      </c>
      <c r="AG339" s="299">
        <v>17.912500000000001</v>
      </c>
      <c r="AH339" s="278">
        <v>3.4524999999999997</v>
      </c>
      <c r="AI339" s="54"/>
      <c r="AJ339" s="58">
        <v>2.875</v>
      </c>
      <c r="AK339" s="303">
        <v>1.7499999999999998E-2</v>
      </c>
      <c r="AL339" s="57" t="s">
        <v>9</v>
      </c>
      <c r="AM339" s="58" t="s">
        <v>9</v>
      </c>
      <c r="AN339" s="58" t="s">
        <v>9</v>
      </c>
    </row>
    <row r="340" spans="1:40" ht="15" customHeight="1" x14ac:dyDescent="0.3">
      <c r="W340" s="33"/>
      <c r="X340" s="34"/>
      <c r="Y340" s="35"/>
      <c r="Z340" s="36"/>
      <c r="AA340" s="35"/>
      <c r="AB340" s="35"/>
      <c r="AC340" s="35"/>
      <c r="AD340" s="35"/>
      <c r="AE340" s="35"/>
      <c r="AF340" s="35"/>
      <c r="AG340" s="35"/>
      <c r="AH340" s="35"/>
    </row>
    <row r="341" spans="1:40" ht="15" customHeight="1" thickBot="1" x14ac:dyDescent="0.35">
      <c r="W341" s="40" t="s">
        <v>412</v>
      </c>
      <c r="X341" s="34"/>
      <c r="Y341" s="35"/>
      <c r="Z341" s="36"/>
      <c r="AA341" s="35"/>
      <c r="AB341" s="35"/>
      <c r="AC341" s="35"/>
      <c r="AD341" s="35"/>
      <c r="AE341" s="35"/>
      <c r="AF341" s="35"/>
      <c r="AG341" s="35"/>
      <c r="AH341" s="35"/>
    </row>
    <row r="342" spans="1:40" ht="15" customHeight="1" x14ac:dyDescent="0.3">
      <c r="W342" s="41"/>
      <c r="X342" s="982" t="s">
        <v>16</v>
      </c>
      <c r="Y342" s="982"/>
      <c r="Z342" s="982"/>
      <c r="AA342" s="982"/>
      <c r="AB342" s="982"/>
      <c r="AC342" s="982"/>
      <c r="AD342" s="982"/>
      <c r="AE342" s="982"/>
      <c r="AF342" s="982"/>
      <c r="AG342" s="982"/>
      <c r="AH342" s="982"/>
      <c r="AI342" s="42"/>
      <c r="AJ342" s="982" t="s">
        <v>70</v>
      </c>
      <c r="AK342" s="982"/>
      <c r="AL342" s="982"/>
      <c r="AM342" s="982"/>
      <c r="AN342" s="982"/>
    </row>
    <row r="343" spans="1:40" ht="15" customHeight="1" x14ac:dyDescent="0.45">
      <c r="W343" s="43"/>
      <c r="X343" s="44" t="s">
        <v>94</v>
      </c>
      <c r="Y343" s="45" t="s">
        <v>95</v>
      </c>
      <c r="Z343" s="46" t="s">
        <v>96</v>
      </c>
      <c r="AA343" s="45" t="s">
        <v>120</v>
      </c>
      <c r="AB343" s="45" t="s">
        <v>121</v>
      </c>
      <c r="AC343" s="45" t="s">
        <v>122</v>
      </c>
      <c r="AD343" s="45" t="s">
        <v>123</v>
      </c>
      <c r="AE343" s="45" t="s">
        <v>124</v>
      </c>
      <c r="AF343" s="45" t="s">
        <v>125</v>
      </c>
      <c r="AG343" s="45" t="s">
        <v>126</v>
      </c>
      <c r="AH343" s="45" t="s">
        <v>127</v>
      </c>
      <c r="AI343" s="43"/>
      <c r="AJ343" s="47" t="s">
        <v>25</v>
      </c>
      <c r="AK343" s="46" t="s">
        <v>128</v>
      </c>
      <c r="AL343" s="46" t="s">
        <v>129</v>
      </c>
      <c r="AM343" s="47" t="s">
        <v>90</v>
      </c>
      <c r="AN343" s="47" t="s">
        <v>26</v>
      </c>
    </row>
    <row r="344" spans="1:40" ht="15" customHeight="1" x14ac:dyDescent="0.3">
      <c r="W344" s="48"/>
      <c r="X344" s="49"/>
      <c r="Y344" s="50" t="s">
        <v>114</v>
      </c>
      <c r="Z344" s="51" t="s">
        <v>115</v>
      </c>
      <c r="AA344" s="50" t="s">
        <v>116</v>
      </c>
      <c r="AB344" s="50" t="s">
        <v>116</v>
      </c>
      <c r="AC344" s="50" t="s">
        <v>116</v>
      </c>
      <c r="AD344" s="50" t="s">
        <v>116</v>
      </c>
      <c r="AE344" s="50" t="s">
        <v>116</v>
      </c>
      <c r="AF344" s="50" t="s">
        <v>116</v>
      </c>
      <c r="AG344" s="50" t="s">
        <v>116</v>
      </c>
      <c r="AH344" s="50" t="s">
        <v>116</v>
      </c>
      <c r="AI344" s="48"/>
      <c r="AJ344" s="52" t="s">
        <v>117</v>
      </c>
      <c r="AK344" s="51" t="s">
        <v>116</v>
      </c>
      <c r="AL344" s="51" t="s">
        <v>116</v>
      </c>
      <c r="AM344" s="52" t="s">
        <v>116</v>
      </c>
      <c r="AN344" s="52" t="s">
        <v>116</v>
      </c>
    </row>
    <row r="345" spans="1:40" ht="15" customHeight="1" x14ac:dyDescent="0.3">
      <c r="W345" s="43">
        <v>2002</v>
      </c>
      <c r="X345" s="44">
        <v>7.3116019581724938</v>
      </c>
      <c r="Y345" s="296">
        <v>11.975</v>
      </c>
      <c r="Z345" s="46">
        <v>0.63249999999999995</v>
      </c>
      <c r="AA345" s="277">
        <v>1.24125</v>
      </c>
      <c r="AB345" s="277">
        <v>5.8333333333333341E-2</v>
      </c>
      <c r="AC345" s="277">
        <v>0.89875000000000005</v>
      </c>
      <c r="AD345" s="277" t="s">
        <v>119</v>
      </c>
      <c r="AE345" s="277">
        <v>1.1916666666666667</v>
      </c>
      <c r="AF345" s="277">
        <v>0.98499999999999999</v>
      </c>
      <c r="AG345" s="296">
        <v>13.283333333333333</v>
      </c>
      <c r="AH345" s="277">
        <v>2.8983333333333334</v>
      </c>
      <c r="AI345" s="53"/>
      <c r="AJ345" s="47">
        <v>5.5</v>
      </c>
      <c r="AK345" s="46">
        <v>3.4375000000000003E-2</v>
      </c>
      <c r="AL345" s="46" t="s">
        <v>119</v>
      </c>
      <c r="AM345" s="47" t="s">
        <v>9</v>
      </c>
      <c r="AN345" s="47">
        <v>3</v>
      </c>
    </row>
    <row r="346" spans="1:40" ht="15" customHeight="1" x14ac:dyDescent="0.3">
      <c r="W346" s="43">
        <v>2003</v>
      </c>
      <c r="X346" s="44">
        <v>7.8717232378476103</v>
      </c>
      <c r="Y346" s="296">
        <v>10.5</v>
      </c>
      <c r="Z346" s="46">
        <v>0.59</v>
      </c>
      <c r="AA346" s="277">
        <v>1.4087499999999999</v>
      </c>
      <c r="AB346" s="277">
        <v>0.01</v>
      </c>
      <c r="AC346" s="277">
        <v>0.83499999999999996</v>
      </c>
      <c r="AD346" s="277" t="s">
        <v>119</v>
      </c>
      <c r="AE346" s="277">
        <v>1.17</v>
      </c>
      <c r="AF346" s="277">
        <v>0.97624999999999995</v>
      </c>
      <c r="AG346" s="296">
        <v>16.237500000000001</v>
      </c>
      <c r="AH346" s="277">
        <v>2.9437500000000001</v>
      </c>
      <c r="AI346" s="53"/>
      <c r="AJ346" s="47">
        <v>5.75</v>
      </c>
      <c r="AK346" s="46" t="s">
        <v>119</v>
      </c>
      <c r="AL346" s="46" t="s">
        <v>119</v>
      </c>
      <c r="AM346" s="47" t="s">
        <v>9</v>
      </c>
      <c r="AN346" s="47">
        <v>7.333333333333333</v>
      </c>
    </row>
    <row r="347" spans="1:40" x14ac:dyDescent="0.3">
      <c r="A347" s="301" t="s">
        <v>373</v>
      </c>
      <c r="W347" s="43">
        <v>2004</v>
      </c>
      <c r="X347" s="44">
        <v>7.2367713371259681</v>
      </c>
      <c r="Y347" s="296">
        <v>11.1175</v>
      </c>
      <c r="Z347" s="46">
        <v>1.0049999999999999</v>
      </c>
      <c r="AA347" s="277">
        <v>1.5425</v>
      </c>
      <c r="AB347" s="277">
        <v>0.2</v>
      </c>
      <c r="AC347" s="277">
        <v>0.95</v>
      </c>
      <c r="AD347" s="277">
        <v>4.6249999999999999E-2</v>
      </c>
      <c r="AE347" s="277">
        <v>1.2050000000000001</v>
      </c>
      <c r="AF347" s="277">
        <v>1.0325</v>
      </c>
      <c r="AG347" s="296">
        <v>16.012499999999999</v>
      </c>
      <c r="AH347" s="277">
        <v>2.8337500000000002</v>
      </c>
      <c r="AI347" s="53"/>
      <c r="AJ347" s="47">
        <v>8.125</v>
      </c>
      <c r="AK347" s="46">
        <v>0.02</v>
      </c>
      <c r="AL347" s="46">
        <v>0.01</v>
      </c>
      <c r="AM347" s="47" t="s">
        <v>9</v>
      </c>
      <c r="AN347" s="47">
        <v>5</v>
      </c>
    </row>
    <row r="348" spans="1:40" x14ac:dyDescent="0.3">
      <c r="W348" s="43">
        <v>2005</v>
      </c>
      <c r="X348" s="44">
        <v>6.97613360902431</v>
      </c>
      <c r="Y348" s="296">
        <v>11.195</v>
      </c>
      <c r="Z348" s="46">
        <v>1.0149999999999999</v>
      </c>
      <c r="AA348" s="277">
        <v>1.2887500000000001</v>
      </c>
      <c r="AB348" s="277">
        <v>0.10625</v>
      </c>
      <c r="AC348" s="277">
        <v>1.14625</v>
      </c>
      <c r="AD348" s="277">
        <v>2.6249999999999999E-2</v>
      </c>
      <c r="AE348" s="277">
        <v>1.5175000000000001</v>
      </c>
      <c r="AF348" s="277">
        <v>1.0237499999999999</v>
      </c>
      <c r="AG348" s="296">
        <v>16.162500000000001</v>
      </c>
      <c r="AH348" s="277">
        <v>2.9775</v>
      </c>
      <c r="AI348" s="53"/>
      <c r="AJ348" s="47">
        <v>4.375</v>
      </c>
      <c r="AK348" s="46">
        <v>0.13500000000000001</v>
      </c>
      <c r="AL348" s="46">
        <v>0.01</v>
      </c>
      <c r="AM348" s="47" t="s">
        <v>9</v>
      </c>
      <c r="AN348" s="47" t="s">
        <v>119</v>
      </c>
    </row>
    <row r="349" spans="1:40" x14ac:dyDescent="0.3">
      <c r="W349" s="43">
        <v>2006</v>
      </c>
      <c r="X349" s="44">
        <v>7.1191253966773962</v>
      </c>
      <c r="Y349" s="296">
        <v>10.025</v>
      </c>
      <c r="Z349" s="46">
        <v>1.0462499999999999</v>
      </c>
      <c r="AA349" s="277">
        <v>1.43625</v>
      </c>
      <c r="AB349" s="277">
        <v>0.2</v>
      </c>
      <c r="AC349" s="277">
        <v>0.83</v>
      </c>
      <c r="AD349" s="277">
        <v>3.2500000000000001E-2</v>
      </c>
      <c r="AE349" s="277">
        <v>1.1399999999999999</v>
      </c>
      <c r="AF349" s="277">
        <v>1.0387500000000001</v>
      </c>
      <c r="AG349" s="296">
        <v>16.1875</v>
      </c>
      <c r="AH349" s="277">
        <v>2.6387499999999999</v>
      </c>
      <c r="AI349" s="53"/>
      <c r="AJ349" s="47">
        <v>5.0250000000000004</v>
      </c>
      <c r="AK349" s="46" t="s">
        <v>147</v>
      </c>
      <c r="AL349" s="46" t="s">
        <v>147</v>
      </c>
      <c r="AM349" s="47"/>
      <c r="AN349" s="47">
        <v>11</v>
      </c>
    </row>
    <row r="350" spans="1:40" x14ac:dyDescent="0.3">
      <c r="W350" s="43">
        <v>2007</v>
      </c>
      <c r="X350" s="44">
        <v>7.8357154974897556</v>
      </c>
      <c r="Y350" s="296">
        <v>10.2125</v>
      </c>
      <c r="Z350" s="46">
        <v>1.05</v>
      </c>
      <c r="AA350" s="277">
        <v>1.24875</v>
      </c>
      <c r="AB350" s="277">
        <v>0.2</v>
      </c>
      <c r="AC350" s="277">
        <v>0.70124999999999993</v>
      </c>
      <c r="AD350" s="277">
        <v>0.01</v>
      </c>
      <c r="AE350" s="277">
        <v>1.1287499999999999</v>
      </c>
      <c r="AF350" s="277">
        <v>0.97499999999999998</v>
      </c>
      <c r="AG350" s="296">
        <v>16.75</v>
      </c>
      <c r="AH350" s="277">
        <v>2.9749999999999996</v>
      </c>
      <c r="AI350" s="53"/>
      <c r="AJ350" s="47">
        <v>5.25</v>
      </c>
      <c r="AK350" s="46">
        <v>0.01</v>
      </c>
      <c r="AL350" s="46">
        <v>0.01</v>
      </c>
      <c r="AM350" s="47" t="s">
        <v>9</v>
      </c>
      <c r="AN350" s="47">
        <v>4</v>
      </c>
    </row>
    <row r="351" spans="1:40" x14ac:dyDescent="0.3">
      <c r="W351" s="43">
        <v>2008</v>
      </c>
      <c r="X351" s="44">
        <v>7.7818454452801467</v>
      </c>
      <c r="Y351" s="277">
        <v>9.875</v>
      </c>
      <c r="Z351" s="46">
        <v>1.1035000000000001</v>
      </c>
      <c r="AA351" s="277">
        <v>1.4924999999999999</v>
      </c>
      <c r="AB351" s="277" t="s">
        <v>154</v>
      </c>
      <c r="AC351" s="277">
        <v>0.75249999999999995</v>
      </c>
      <c r="AD351" s="277" t="s">
        <v>147</v>
      </c>
      <c r="AE351" s="277">
        <v>1.1712499999999999</v>
      </c>
      <c r="AF351" s="277">
        <v>0.99624999999999997</v>
      </c>
      <c r="AG351" s="296">
        <v>15.65</v>
      </c>
      <c r="AH351" s="277">
        <v>2.4924999999999997</v>
      </c>
      <c r="AI351" s="53"/>
      <c r="AJ351" s="47">
        <v>4.4000000000000004</v>
      </c>
      <c r="AK351" s="46" t="s">
        <v>147</v>
      </c>
      <c r="AL351" s="46">
        <v>0.01</v>
      </c>
      <c r="AM351" s="47" t="s">
        <v>9</v>
      </c>
      <c r="AN351" s="47">
        <v>4.7</v>
      </c>
    </row>
    <row r="352" spans="1:40" x14ac:dyDescent="0.3">
      <c r="W352" s="43">
        <v>2009</v>
      </c>
      <c r="X352" s="44">
        <v>7.9297482852064292</v>
      </c>
      <c r="Y352" s="296">
        <v>10.3</v>
      </c>
      <c r="Z352" s="46">
        <v>1.0649999999999999</v>
      </c>
      <c r="AA352" s="277">
        <v>1.415</v>
      </c>
      <c r="AB352" s="277">
        <v>0.06</v>
      </c>
      <c r="AC352" s="277">
        <v>0.72875000000000001</v>
      </c>
      <c r="AD352" s="277" t="s">
        <v>9</v>
      </c>
      <c r="AE352" s="277">
        <v>1.13625</v>
      </c>
      <c r="AF352" s="277">
        <v>2.0412499999999998</v>
      </c>
      <c r="AG352" s="296">
        <v>15.875</v>
      </c>
      <c r="AH352" s="277">
        <v>2.7925000000000004</v>
      </c>
      <c r="AI352" s="33"/>
      <c r="AJ352" s="47">
        <v>4.5750000000000002</v>
      </c>
      <c r="AK352" s="46">
        <v>0.01</v>
      </c>
      <c r="AL352" s="46" t="s">
        <v>147</v>
      </c>
      <c r="AM352" s="47" t="s">
        <v>9</v>
      </c>
      <c r="AN352" s="47" t="s">
        <v>9</v>
      </c>
    </row>
    <row r="353" spans="1:40" x14ac:dyDescent="0.3">
      <c r="W353" s="43">
        <v>2010</v>
      </c>
      <c r="X353" s="44">
        <v>7.7863827061900421</v>
      </c>
      <c r="Y353" s="296">
        <v>11.1625</v>
      </c>
      <c r="Z353" s="46">
        <v>1.1125</v>
      </c>
      <c r="AA353" s="277">
        <v>1.6087499999999999</v>
      </c>
      <c r="AB353" s="277">
        <v>5.7499999999999996E-2</v>
      </c>
      <c r="AC353" s="277">
        <v>0.76000000000000012</v>
      </c>
      <c r="AD353" s="277">
        <v>1.1666666666666667E-2</v>
      </c>
      <c r="AE353" s="277">
        <v>1.1612499999999999</v>
      </c>
      <c r="AF353" s="277">
        <v>0.98499999999999999</v>
      </c>
      <c r="AG353" s="296">
        <v>16.375</v>
      </c>
      <c r="AH353" s="277">
        <v>2.855</v>
      </c>
      <c r="AI353" s="33"/>
      <c r="AJ353" s="47">
        <v>4.125</v>
      </c>
      <c r="AK353" s="46">
        <v>0.01</v>
      </c>
      <c r="AL353" s="46">
        <v>0.01</v>
      </c>
      <c r="AM353" s="47" t="s">
        <v>136</v>
      </c>
      <c r="AN353" s="47">
        <v>7.05</v>
      </c>
    </row>
    <row r="354" spans="1:40" x14ac:dyDescent="0.3">
      <c r="W354" s="43">
        <v>2011</v>
      </c>
      <c r="X354" s="44">
        <v>7.4082955328960098</v>
      </c>
      <c r="Y354" s="296">
        <v>11.7875</v>
      </c>
      <c r="Z354" s="46">
        <v>1.0974999999999999</v>
      </c>
      <c r="AA354" s="277">
        <v>1.50875</v>
      </c>
      <c r="AB354" s="277">
        <v>7.2499999999999995E-2</v>
      </c>
      <c r="AC354" s="277">
        <v>0.78874999999999995</v>
      </c>
      <c r="AD354" s="277">
        <v>0.02</v>
      </c>
      <c r="AE354" s="277">
        <v>1.1812499999999999</v>
      </c>
      <c r="AF354" s="277">
        <v>0.97499999999999998</v>
      </c>
      <c r="AG354" s="296">
        <v>16.924999999999997</v>
      </c>
      <c r="AH354" s="277">
        <v>2.9225000000000003</v>
      </c>
      <c r="AI354" s="33"/>
      <c r="AJ354" s="47">
        <v>3.5</v>
      </c>
      <c r="AK354" s="46">
        <v>0.01</v>
      </c>
      <c r="AL354" s="46" t="s">
        <v>147</v>
      </c>
      <c r="AM354" s="47" t="s">
        <v>9</v>
      </c>
      <c r="AN354" s="47">
        <v>8.4</v>
      </c>
    </row>
    <row r="355" spans="1:40" x14ac:dyDescent="0.3">
      <c r="W355" s="43">
        <v>2012</v>
      </c>
      <c r="X355" s="44">
        <v>7.2989280244813717</v>
      </c>
      <c r="Y355" s="277">
        <v>9.4124999999999996</v>
      </c>
      <c r="Z355" s="46">
        <v>1.0475000000000001</v>
      </c>
      <c r="AA355" s="277">
        <v>1.8537499999999998</v>
      </c>
      <c r="AB355" s="277">
        <v>8.2500000000000004E-2</v>
      </c>
      <c r="AC355" s="277">
        <v>0.85749999999999993</v>
      </c>
      <c r="AD355" s="277">
        <v>2.8333333333333335E-2</v>
      </c>
      <c r="AE355" s="277">
        <v>1.1724999999999999</v>
      </c>
      <c r="AF355" s="277">
        <v>1.08375</v>
      </c>
      <c r="AG355" s="296">
        <v>16.25</v>
      </c>
      <c r="AH355" s="277">
        <v>2.7962499999999997</v>
      </c>
      <c r="AI355" s="33"/>
      <c r="AJ355" s="47">
        <v>3.8333333333333335</v>
      </c>
      <c r="AK355" s="46">
        <v>0.01</v>
      </c>
      <c r="AL355" s="46" t="s">
        <v>9</v>
      </c>
      <c r="AM355" s="47" t="s">
        <v>9</v>
      </c>
      <c r="AN355" s="47">
        <v>6.9</v>
      </c>
    </row>
    <row r="356" spans="1:40" x14ac:dyDescent="0.3">
      <c r="W356" s="43">
        <v>2013</v>
      </c>
      <c r="X356" s="44">
        <v>7.9000000000000012</v>
      </c>
      <c r="Y356" s="296">
        <v>11.1</v>
      </c>
      <c r="Z356" s="46">
        <v>1.0925000000000002</v>
      </c>
      <c r="AA356" s="277">
        <v>1.26</v>
      </c>
      <c r="AB356" s="277">
        <v>0.1</v>
      </c>
      <c r="AC356" s="277">
        <v>0.82750000000000001</v>
      </c>
      <c r="AD356" s="277">
        <v>0.01</v>
      </c>
      <c r="AE356" s="277">
        <v>1.1437499999999998</v>
      </c>
      <c r="AF356" s="277">
        <v>1.01125</v>
      </c>
      <c r="AG356" s="296">
        <v>16.837499999999999</v>
      </c>
      <c r="AH356" s="277">
        <v>2.8775000000000004</v>
      </c>
      <c r="AI356" s="33"/>
      <c r="AJ356" s="47">
        <v>4</v>
      </c>
      <c r="AK356" s="46">
        <v>0.01</v>
      </c>
      <c r="AL356" s="46" t="s">
        <v>9</v>
      </c>
      <c r="AM356" s="47" t="s">
        <v>9</v>
      </c>
      <c r="AN356" s="47" t="s">
        <v>9</v>
      </c>
    </row>
    <row r="357" spans="1:40" x14ac:dyDescent="0.3">
      <c r="W357" s="43">
        <v>2014</v>
      </c>
      <c r="X357" s="44">
        <v>7.7501993521155539</v>
      </c>
      <c r="Y357" s="296">
        <v>5.4600000000000009</v>
      </c>
      <c r="Z357" s="46">
        <v>1.0912500000000001</v>
      </c>
      <c r="AA357" s="277">
        <v>1.4612500000000002</v>
      </c>
      <c r="AB357" s="277">
        <v>7.1250000000000008E-2</v>
      </c>
      <c r="AC357" s="277">
        <v>0.89374999999999993</v>
      </c>
      <c r="AD357" s="277">
        <v>3.2500000000000001E-2</v>
      </c>
      <c r="AE357" s="277">
        <v>1.2149999999999999</v>
      </c>
      <c r="AF357" s="277">
        <v>0.96000000000000019</v>
      </c>
      <c r="AG357" s="296">
        <v>16.487500000000001</v>
      </c>
      <c r="AH357" s="277">
        <v>2.7012499999999999</v>
      </c>
      <c r="AI357" s="33"/>
      <c r="AJ357" s="47">
        <v>4</v>
      </c>
      <c r="AK357" s="277">
        <v>1.1250000000000001E-2</v>
      </c>
      <c r="AL357" s="46" t="s">
        <v>9</v>
      </c>
      <c r="AM357" s="47" t="s">
        <v>9</v>
      </c>
      <c r="AN357" s="47" t="s">
        <v>9</v>
      </c>
    </row>
    <row r="358" spans="1:40" x14ac:dyDescent="0.3">
      <c r="W358" s="43">
        <v>2015</v>
      </c>
      <c r="X358" s="44">
        <v>7.8650429211236084</v>
      </c>
      <c r="Y358" s="296">
        <v>6.8550000000000004</v>
      </c>
      <c r="Z358" s="46">
        <v>1.0762500000000002</v>
      </c>
      <c r="AA358" s="277">
        <v>1.4087499999999999</v>
      </c>
      <c r="AB358" s="277">
        <v>0.1</v>
      </c>
      <c r="AC358" s="277">
        <v>1.0049999999999999</v>
      </c>
      <c r="AD358" s="277">
        <v>1.1666666666666667E-2</v>
      </c>
      <c r="AE358" s="277">
        <v>1.3975</v>
      </c>
      <c r="AF358" s="277">
        <v>0.8650000000000001</v>
      </c>
      <c r="AG358" s="296">
        <v>16.3125</v>
      </c>
      <c r="AH358" s="277">
        <v>2.7237499999999999</v>
      </c>
      <c r="AI358" s="33"/>
      <c r="AJ358" s="47">
        <v>3.375</v>
      </c>
      <c r="AK358" s="277">
        <v>0.01</v>
      </c>
      <c r="AL358" s="46" t="s">
        <v>9</v>
      </c>
      <c r="AM358" s="47" t="s">
        <v>9</v>
      </c>
      <c r="AN358" s="47" t="s">
        <v>9</v>
      </c>
    </row>
    <row r="359" spans="1:40" x14ac:dyDescent="0.3">
      <c r="W359" s="43">
        <v>2016</v>
      </c>
      <c r="X359" s="44">
        <v>7.2818910073558918</v>
      </c>
      <c r="Y359" s="296">
        <v>11.832500000000001</v>
      </c>
      <c r="Z359" s="46">
        <v>1.1187499999999999</v>
      </c>
      <c r="AA359" s="277">
        <v>1.55375</v>
      </c>
      <c r="AB359" s="277">
        <v>0.10750000000000001</v>
      </c>
      <c r="AC359" s="277">
        <v>1.09375</v>
      </c>
      <c r="AD359" s="277">
        <v>1.2500000000000001E-2</v>
      </c>
      <c r="AE359" s="277">
        <v>1.5074999999999998</v>
      </c>
      <c r="AF359" s="277">
        <v>0.91749999999999998</v>
      </c>
      <c r="AG359" s="296">
        <v>17.774999999999999</v>
      </c>
      <c r="AH359" s="277">
        <v>3.1524999999999999</v>
      </c>
      <c r="AI359" s="33"/>
      <c r="AJ359" s="47">
        <v>2.875</v>
      </c>
      <c r="AK359" s="277">
        <v>0.02</v>
      </c>
      <c r="AL359" s="46" t="s">
        <v>9</v>
      </c>
      <c r="AM359" s="47" t="s">
        <v>9</v>
      </c>
      <c r="AN359" s="47">
        <v>40</v>
      </c>
    </row>
    <row r="360" spans="1:40" ht="14.5" thickBot="1" x14ac:dyDescent="0.35">
      <c r="W360" s="54">
        <v>2017</v>
      </c>
      <c r="X360" s="55">
        <v>7.1715415776308395</v>
      </c>
      <c r="Y360" s="299">
        <v>11.844999999999999</v>
      </c>
      <c r="Z360" s="57">
        <v>1.1950000000000001</v>
      </c>
      <c r="AA360" s="278">
        <v>1.6124999999999998</v>
      </c>
      <c r="AB360" s="278">
        <v>0.1</v>
      </c>
      <c r="AC360" s="278">
        <v>0.98124999999999996</v>
      </c>
      <c r="AD360" s="278">
        <v>1.5000000000000001E-2</v>
      </c>
      <c r="AE360" s="278">
        <v>1.3712500000000001</v>
      </c>
      <c r="AF360" s="278">
        <v>1.04125</v>
      </c>
      <c r="AG360" s="299">
        <v>18.700000000000003</v>
      </c>
      <c r="AH360" s="278">
        <v>2.9750000000000001</v>
      </c>
      <c r="AI360" s="70"/>
      <c r="AJ360" s="58">
        <v>3.625</v>
      </c>
      <c r="AK360" s="278">
        <v>1.7499999999999998E-2</v>
      </c>
      <c r="AL360" s="57" t="s">
        <v>9</v>
      </c>
      <c r="AM360" s="58" t="s">
        <v>9</v>
      </c>
      <c r="AN360" s="58" t="s">
        <v>9</v>
      </c>
    </row>
    <row r="361" spans="1:40" x14ac:dyDescent="0.3">
      <c r="W361" s="33"/>
      <c r="X361" s="34"/>
      <c r="Y361" s="35"/>
      <c r="Z361" s="36"/>
      <c r="AA361" s="35"/>
      <c r="AB361" s="35"/>
      <c r="AC361" s="35"/>
      <c r="AD361" s="35"/>
      <c r="AE361" s="35"/>
      <c r="AF361" s="35"/>
      <c r="AG361" s="35"/>
      <c r="AH361" s="35"/>
    </row>
    <row r="362" spans="1:40" ht="15.5" thickBot="1" x14ac:dyDescent="0.35">
      <c r="W362" s="40" t="s">
        <v>419</v>
      </c>
      <c r="X362" s="34"/>
      <c r="Y362" s="35"/>
      <c r="Z362" s="36"/>
      <c r="AA362" s="35"/>
      <c r="AB362" s="35"/>
      <c r="AC362" s="35"/>
      <c r="AD362" s="35"/>
      <c r="AE362" s="35"/>
      <c r="AF362" s="35"/>
      <c r="AG362" s="35"/>
      <c r="AH362" s="35"/>
    </row>
    <row r="363" spans="1:40" x14ac:dyDescent="0.3">
      <c r="W363" s="41"/>
      <c r="X363" s="982" t="s">
        <v>16</v>
      </c>
      <c r="Y363" s="982"/>
      <c r="Z363" s="982"/>
      <c r="AA363" s="982"/>
      <c r="AB363" s="982"/>
      <c r="AC363" s="982"/>
      <c r="AD363" s="982"/>
      <c r="AE363" s="982"/>
      <c r="AF363" s="982"/>
      <c r="AG363" s="982"/>
      <c r="AH363" s="982"/>
      <c r="AI363" s="42"/>
      <c r="AJ363" s="982" t="s">
        <v>70</v>
      </c>
      <c r="AK363" s="982"/>
      <c r="AL363" s="982"/>
      <c r="AM363" s="982"/>
      <c r="AN363" s="982"/>
    </row>
    <row r="364" spans="1:40" ht="17.5" x14ac:dyDescent="0.45">
      <c r="W364" s="43"/>
      <c r="X364" s="44" t="s">
        <v>94</v>
      </c>
      <c r="Y364" s="45" t="s">
        <v>95</v>
      </c>
      <c r="Z364" s="46" t="s">
        <v>96</v>
      </c>
      <c r="AA364" s="45" t="s">
        <v>120</v>
      </c>
      <c r="AB364" s="45" t="s">
        <v>121</v>
      </c>
      <c r="AC364" s="45" t="s">
        <v>122</v>
      </c>
      <c r="AD364" s="45" t="s">
        <v>123</v>
      </c>
      <c r="AE364" s="45" t="s">
        <v>124</v>
      </c>
      <c r="AF364" s="45" t="s">
        <v>125</v>
      </c>
      <c r="AG364" s="45" t="s">
        <v>126</v>
      </c>
      <c r="AH364" s="45" t="s">
        <v>127</v>
      </c>
      <c r="AI364" s="43"/>
      <c r="AJ364" s="47" t="s">
        <v>25</v>
      </c>
      <c r="AK364" s="46" t="s">
        <v>128</v>
      </c>
      <c r="AL364" s="46" t="s">
        <v>129</v>
      </c>
      <c r="AM364" s="47" t="s">
        <v>90</v>
      </c>
      <c r="AN364" s="47" t="s">
        <v>26</v>
      </c>
    </row>
    <row r="365" spans="1:40" x14ac:dyDescent="0.3">
      <c r="A365" s="301" t="s">
        <v>326</v>
      </c>
      <c r="W365" s="48"/>
      <c r="X365" s="49"/>
      <c r="Y365" s="50" t="s">
        <v>114</v>
      </c>
      <c r="Z365" s="51" t="s">
        <v>115</v>
      </c>
      <c r="AA365" s="50" t="s">
        <v>116</v>
      </c>
      <c r="AB365" s="50" t="s">
        <v>116</v>
      </c>
      <c r="AC365" s="50" t="s">
        <v>116</v>
      </c>
      <c r="AD365" s="50" t="s">
        <v>116</v>
      </c>
      <c r="AE365" s="50" t="s">
        <v>116</v>
      </c>
      <c r="AF365" s="50" t="s">
        <v>116</v>
      </c>
      <c r="AG365" s="50" t="s">
        <v>116</v>
      </c>
      <c r="AH365" s="50" t="s">
        <v>116</v>
      </c>
      <c r="AI365" s="48"/>
      <c r="AJ365" s="52" t="s">
        <v>117</v>
      </c>
      <c r="AK365" s="51" t="s">
        <v>116</v>
      </c>
      <c r="AL365" s="51" t="s">
        <v>116</v>
      </c>
      <c r="AM365" s="52" t="s">
        <v>116</v>
      </c>
      <c r="AN365" s="52" t="s">
        <v>116</v>
      </c>
    </row>
    <row r="366" spans="1:40" x14ac:dyDescent="0.3">
      <c r="W366" s="43">
        <v>2001</v>
      </c>
      <c r="X366" s="44">
        <v>7.5857507982684123</v>
      </c>
      <c r="Y366" s="47">
        <v>17.399999999999999</v>
      </c>
      <c r="Z366" s="46">
        <v>1.575</v>
      </c>
      <c r="AA366" s="277">
        <v>5.4424999999999999</v>
      </c>
      <c r="AB366" s="277">
        <v>0.59</v>
      </c>
      <c r="AC366" s="277">
        <v>1.155</v>
      </c>
      <c r="AD366" s="277">
        <v>0.15</v>
      </c>
      <c r="AE366" s="277">
        <v>1.9724999999999999</v>
      </c>
      <c r="AF366" s="277">
        <v>1.22</v>
      </c>
      <c r="AG366" s="296">
        <v>21.8475</v>
      </c>
      <c r="AH366" s="277">
        <v>6.12</v>
      </c>
      <c r="AI366" s="53"/>
      <c r="AJ366" s="47" t="s">
        <v>9</v>
      </c>
      <c r="AK366" s="46" t="s">
        <v>9</v>
      </c>
      <c r="AL366" s="46" t="s">
        <v>9</v>
      </c>
      <c r="AM366" s="47" t="s">
        <v>9</v>
      </c>
      <c r="AN366" s="47" t="s">
        <v>9</v>
      </c>
    </row>
    <row r="367" spans="1:40" x14ac:dyDescent="0.3">
      <c r="W367" s="43">
        <v>2002</v>
      </c>
      <c r="X367" s="44">
        <v>7.8794823693748475</v>
      </c>
      <c r="Y367" s="47">
        <v>17.135000000000002</v>
      </c>
      <c r="Z367" s="46">
        <v>1.6125</v>
      </c>
      <c r="AA367" s="277">
        <v>3.9</v>
      </c>
      <c r="AB367" s="277">
        <v>0.46250000000000002</v>
      </c>
      <c r="AC367" s="277">
        <v>1.345</v>
      </c>
      <c r="AD367" s="277">
        <v>0.21</v>
      </c>
      <c r="AE367" s="277">
        <v>1.7</v>
      </c>
      <c r="AF367" s="277">
        <v>1.1599999999999999</v>
      </c>
      <c r="AG367" s="296">
        <v>22.532499999999999</v>
      </c>
      <c r="AH367" s="277">
        <v>5.4924999999999997</v>
      </c>
      <c r="AI367" s="53"/>
      <c r="AJ367" s="47" t="s">
        <v>9</v>
      </c>
      <c r="AK367" s="46" t="s">
        <v>9</v>
      </c>
      <c r="AL367" s="46" t="s">
        <v>9</v>
      </c>
      <c r="AM367" s="47" t="s">
        <v>9</v>
      </c>
      <c r="AN367" s="47" t="s">
        <v>9</v>
      </c>
    </row>
    <row r="368" spans="1:40" x14ac:dyDescent="0.3">
      <c r="W368" s="43">
        <v>2003</v>
      </c>
      <c r="X368" s="44">
        <v>7.2880086983155774</v>
      </c>
      <c r="Y368" s="47">
        <v>18.405000000000001</v>
      </c>
      <c r="Z368" s="46">
        <v>1.595</v>
      </c>
      <c r="AA368" s="277">
        <v>6.125</v>
      </c>
      <c r="AB368" s="277">
        <v>0.63</v>
      </c>
      <c r="AC368" s="277">
        <v>1.3325</v>
      </c>
      <c r="AD368" s="277">
        <v>7.7499999999999999E-2</v>
      </c>
      <c r="AE368" s="277">
        <v>2.1375000000000002</v>
      </c>
      <c r="AF368" s="277">
        <v>1.36</v>
      </c>
      <c r="AG368" s="296">
        <v>24.497499999999999</v>
      </c>
      <c r="AH368" s="277">
        <v>4.7824999999999998</v>
      </c>
      <c r="AI368" s="53"/>
      <c r="AJ368" s="47" t="s">
        <v>9</v>
      </c>
      <c r="AK368" s="46" t="s">
        <v>9</v>
      </c>
      <c r="AL368" s="46" t="s">
        <v>9</v>
      </c>
      <c r="AM368" s="47" t="s">
        <v>9</v>
      </c>
      <c r="AN368" s="47" t="s">
        <v>9</v>
      </c>
    </row>
    <row r="369" spans="23:40" x14ac:dyDescent="0.3">
      <c r="W369" s="43">
        <v>2004</v>
      </c>
      <c r="X369" s="44">
        <v>6.5504019882500852</v>
      </c>
      <c r="Y369" s="47">
        <v>19.267499999999998</v>
      </c>
      <c r="Z369" s="46">
        <v>1.675</v>
      </c>
      <c r="AA369" s="277">
        <v>4.5125000000000002</v>
      </c>
      <c r="AB369" s="277">
        <v>1.1625000000000001</v>
      </c>
      <c r="AC369" s="277">
        <v>1.3774999999999999</v>
      </c>
      <c r="AD369" s="277">
        <v>0.17249999999999999</v>
      </c>
      <c r="AE369" s="277">
        <v>2.4525000000000001</v>
      </c>
      <c r="AF369" s="277">
        <v>1.1074999999999999</v>
      </c>
      <c r="AG369" s="296">
        <v>27.215</v>
      </c>
      <c r="AH369" s="277">
        <v>4.1124999999999998</v>
      </c>
      <c r="AI369" s="53"/>
      <c r="AJ369" s="47" t="s">
        <v>9</v>
      </c>
      <c r="AK369" s="46" t="s">
        <v>9</v>
      </c>
      <c r="AL369" s="46" t="s">
        <v>9</v>
      </c>
      <c r="AM369" s="47" t="s">
        <v>9</v>
      </c>
      <c r="AN369" s="47" t="s">
        <v>9</v>
      </c>
    </row>
    <row r="370" spans="23:40" x14ac:dyDescent="0.3">
      <c r="W370" s="43">
        <v>2005</v>
      </c>
      <c r="X370" s="44">
        <v>7.5777852493262952</v>
      </c>
      <c r="Y370" s="47">
        <v>19.010000000000002</v>
      </c>
      <c r="Z370" s="46">
        <v>1.605</v>
      </c>
      <c r="AA370" s="277">
        <v>5.6174999999999997</v>
      </c>
      <c r="AB370" s="277">
        <v>1.0425</v>
      </c>
      <c r="AC370" s="277">
        <v>1.6174999999999999</v>
      </c>
      <c r="AD370" s="277">
        <v>0.1575</v>
      </c>
      <c r="AE370" s="277">
        <v>4.4024999999999999</v>
      </c>
      <c r="AF370" s="277">
        <v>1.31</v>
      </c>
      <c r="AG370" s="296">
        <v>23.12</v>
      </c>
      <c r="AH370" s="277">
        <v>4.7699999999999996</v>
      </c>
      <c r="AI370" s="53"/>
      <c r="AJ370" s="47" t="s">
        <v>9</v>
      </c>
      <c r="AK370" s="46" t="s">
        <v>9</v>
      </c>
      <c r="AL370" s="46" t="s">
        <v>9</v>
      </c>
      <c r="AM370" s="47" t="s">
        <v>9</v>
      </c>
      <c r="AN370" s="47" t="s">
        <v>9</v>
      </c>
    </row>
    <row r="371" spans="23:40" x14ac:dyDescent="0.3">
      <c r="W371" s="43">
        <v>2006</v>
      </c>
      <c r="X371" s="44">
        <v>7.2206701563070057</v>
      </c>
      <c r="Y371" s="47">
        <v>19.077500000000001</v>
      </c>
      <c r="Z371" s="46">
        <v>1.605</v>
      </c>
      <c r="AA371" s="277">
        <v>7.7074999999999996</v>
      </c>
      <c r="AB371" s="277">
        <v>0.86750000000000005</v>
      </c>
      <c r="AC371" s="277">
        <v>1.405</v>
      </c>
      <c r="AD371" s="277">
        <v>0.12</v>
      </c>
      <c r="AE371" s="277">
        <v>3.6150000000000002</v>
      </c>
      <c r="AF371" s="277">
        <v>1.4624999999999999</v>
      </c>
      <c r="AG371" s="296">
        <v>25.215</v>
      </c>
      <c r="AH371" s="277">
        <v>4.8650000000000002</v>
      </c>
      <c r="AI371" s="53"/>
      <c r="AJ371" s="47">
        <v>0.7</v>
      </c>
      <c r="AK371" s="46">
        <v>5.0000000000000001E-3</v>
      </c>
      <c r="AL371" s="46">
        <v>6.0000000000000001E-3</v>
      </c>
      <c r="AM371" s="47" t="s">
        <v>9</v>
      </c>
      <c r="AN371" s="47">
        <v>2.2000000000000002</v>
      </c>
    </row>
    <row r="372" spans="23:40" x14ac:dyDescent="0.3">
      <c r="W372" s="43">
        <v>2007</v>
      </c>
      <c r="X372" s="44">
        <v>7.6176707274877486</v>
      </c>
      <c r="Y372" s="47">
        <v>19.087500000000002</v>
      </c>
      <c r="Z372" s="46">
        <v>1.6125</v>
      </c>
      <c r="AA372" s="277">
        <v>8.1374999999999993</v>
      </c>
      <c r="AB372" s="277">
        <v>1.44</v>
      </c>
      <c r="AC372" s="277">
        <v>1.5425</v>
      </c>
      <c r="AD372" s="277">
        <v>0.1125</v>
      </c>
      <c r="AE372" s="277">
        <v>3.5275000000000003</v>
      </c>
      <c r="AF372" s="277">
        <v>1.4775</v>
      </c>
      <c r="AG372" s="296">
        <v>24.897500000000001</v>
      </c>
      <c r="AH372" s="277">
        <v>4.6349999999999998</v>
      </c>
      <c r="AI372" s="53"/>
      <c r="AJ372" s="47">
        <v>0.9</v>
      </c>
      <c r="AK372" s="46">
        <v>1.4999999999999999E-2</v>
      </c>
      <c r="AL372" s="46">
        <v>1.55E-2</v>
      </c>
      <c r="AM372" s="47" t="s">
        <v>9</v>
      </c>
      <c r="AN372" s="47">
        <v>1.9175</v>
      </c>
    </row>
    <row r="373" spans="23:40" x14ac:dyDescent="0.3">
      <c r="W373" s="43">
        <v>2008</v>
      </c>
      <c r="X373" s="44">
        <v>7.7259739207184861</v>
      </c>
      <c r="Y373" s="47">
        <v>18.260000000000002</v>
      </c>
      <c r="Z373" s="46">
        <v>1.5325000000000002</v>
      </c>
      <c r="AA373" s="277">
        <v>7.3599999999999994</v>
      </c>
      <c r="AB373" s="277">
        <v>1.0349999999999999</v>
      </c>
      <c r="AC373" s="277">
        <v>1.6475</v>
      </c>
      <c r="AD373" s="277">
        <v>3.5000000000000003E-2</v>
      </c>
      <c r="AE373" s="277">
        <v>2.33</v>
      </c>
      <c r="AF373" s="277">
        <v>0.91</v>
      </c>
      <c r="AG373" s="296">
        <v>22.9</v>
      </c>
      <c r="AH373" s="277">
        <v>5.0049999999999999</v>
      </c>
      <c r="AI373" s="53"/>
      <c r="AJ373" s="47">
        <v>1.53</v>
      </c>
      <c r="AK373" s="46">
        <v>2.1000000000000001E-2</v>
      </c>
      <c r="AL373" s="46">
        <v>2.5250000000000002E-2</v>
      </c>
      <c r="AM373" s="47" t="s">
        <v>9</v>
      </c>
      <c r="AN373" s="47">
        <v>2.23</v>
      </c>
    </row>
    <row r="374" spans="23:40" x14ac:dyDescent="0.3">
      <c r="W374" s="43">
        <v>2009</v>
      </c>
      <c r="X374" s="44">
        <v>7.9750905631927127</v>
      </c>
      <c r="Y374" s="47">
        <v>16.649999999999999</v>
      </c>
      <c r="Z374" s="46">
        <v>1.3900000000000001</v>
      </c>
      <c r="AA374" s="277">
        <v>6.5525000000000002</v>
      </c>
      <c r="AB374" s="277">
        <v>0.66500000000000004</v>
      </c>
      <c r="AC374" s="277">
        <v>2.0500000000000003</v>
      </c>
      <c r="AD374" s="277">
        <v>1.8499999999999999E-2</v>
      </c>
      <c r="AE374" s="277">
        <v>3.0975000000000001</v>
      </c>
      <c r="AF374" s="277">
        <v>0.83525000000000005</v>
      </c>
      <c r="AG374" s="296">
        <v>20.82</v>
      </c>
      <c r="AH374" s="277">
        <v>4.49</v>
      </c>
      <c r="AI374" s="53"/>
      <c r="AJ374" s="47">
        <v>1.1000000000000001</v>
      </c>
      <c r="AK374" s="46">
        <v>1.9E-2</v>
      </c>
      <c r="AL374" s="46">
        <v>9.4999999999999998E-3</v>
      </c>
      <c r="AM374" s="47" t="s">
        <v>9</v>
      </c>
      <c r="AN374" s="47">
        <v>1.425</v>
      </c>
    </row>
    <row r="375" spans="23:40" x14ac:dyDescent="0.3">
      <c r="W375" s="43">
        <v>2010</v>
      </c>
      <c r="X375" s="44">
        <v>7.797354652009556</v>
      </c>
      <c r="Y375" s="47">
        <v>17.662500000000001</v>
      </c>
      <c r="Z375" s="46">
        <v>1.4200000000000002</v>
      </c>
      <c r="AA375" s="277">
        <v>7.2625000000000002</v>
      </c>
      <c r="AB375" s="277">
        <v>1.6574999999999998</v>
      </c>
      <c r="AC375" s="277">
        <v>2.0725000000000002</v>
      </c>
      <c r="AD375" s="277">
        <v>0.1075</v>
      </c>
      <c r="AE375" s="277">
        <v>4.1975000000000007</v>
      </c>
      <c r="AF375" s="277">
        <v>1.5575000000000001</v>
      </c>
      <c r="AG375" s="296">
        <v>23.302500000000002</v>
      </c>
      <c r="AH375" s="277">
        <v>2.9425000000000003</v>
      </c>
      <c r="AI375" s="53"/>
      <c r="AJ375" s="47">
        <v>1.0375000000000001</v>
      </c>
      <c r="AK375" s="46">
        <v>1.2999999999999999E-2</v>
      </c>
      <c r="AL375" s="46">
        <v>1.4249999999999999E-2</v>
      </c>
      <c r="AM375" s="47" t="s">
        <v>136</v>
      </c>
      <c r="AN375" s="47">
        <v>0.92500000000000004</v>
      </c>
    </row>
    <row r="376" spans="23:40" x14ac:dyDescent="0.3">
      <c r="W376" s="43">
        <v>2011</v>
      </c>
      <c r="X376" s="44">
        <v>7.4262279416529928</v>
      </c>
      <c r="Y376" s="47">
        <v>18.4575</v>
      </c>
      <c r="Z376" s="46">
        <v>1.54</v>
      </c>
      <c r="AA376" s="277">
        <v>7.3575000000000008</v>
      </c>
      <c r="AB376" s="277">
        <v>1.5874999999999999</v>
      </c>
      <c r="AC376" s="277">
        <v>2.2625000000000002</v>
      </c>
      <c r="AD376" s="277">
        <v>6.6000000000000003E-2</v>
      </c>
      <c r="AE376" s="277">
        <v>3.5049999999999999</v>
      </c>
      <c r="AF376" s="277">
        <v>1.2549999999999999</v>
      </c>
      <c r="AG376" s="296">
        <v>23.172499999999999</v>
      </c>
      <c r="AH376" s="277">
        <v>4.5525000000000002</v>
      </c>
      <c r="AI376" s="53"/>
      <c r="AJ376" s="47">
        <v>1.1375</v>
      </c>
      <c r="AK376" s="46">
        <v>0.01</v>
      </c>
      <c r="AL376" s="46">
        <v>1.225E-2</v>
      </c>
      <c r="AM376" s="47" t="s">
        <v>9</v>
      </c>
      <c r="AN376" s="47">
        <v>3.375</v>
      </c>
    </row>
    <row r="377" spans="23:40" x14ac:dyDescent="0.3">
      <c r="W377" s="43">
        <v>2012</v>
      </c>
      <c r="X377" s="44">
        <v>7.0980047110528579</v>
      </c>
      <c r="Y377" s="47">
        <v>17.71</v>
      </c>
      <c r="Z377" s="46">
        <v>1.5175000000000001</v>
      </c>
      <c r="AA377" s="277">
        <v>4.6674999999999995</v>
      </c>
      <c r="AB377" s="277">
        <v>1.5175000000000001</v>
      </c>
      <c r="AC377" s="277">
        <v>2.125</v>
      </c>
      <c r="AD377" s="277">
        <v>0.1225</v>
      </c>
      <c r="AE377" s="277">
        <v>3.585</v>
      </c>
      <c r="AF377" s="277">
        <v>1.3925000000000001</v>
      </c>
      <c r="AG377" s="296">
        <v>23.0825</v>
      </c>
      <c r="AH377" s="277">
        <v>4.2450000000000001</v>
      </c>
      <c r="AI377" s="53"/>
      <c r="AJ377" s="47">
        <v>1.0425</v>
      </c>
      <c r="AK377" s="46">
        <v>0.01</v>
      </c>
      <c r="AL377" s="46">
        <v>1.575E-2</v>
      </c>
      <c r="AM377" s="47" t="s">
        <v>9</v>
      </c>
      <c r="AN377" s="47">
        <v>4.3249999999999993</v>
      </c>
    </row>
    <row r="378" spans="23:40" x14ac:dyDescent="0.3">
      <c r="W378" s="43">
        <v>2013</v>
      </c>
      <c r="X378" s="44">
        <v>7.543437524469228</v>
      </c>
      <c r="Y378" s="47">
        <v>17.1875</v>
      </c>
      <c r="Z378" s="46">
        <v>1.4350000000000001</v>
      </c>
      <c r="AA378" s="277">
        <v>6.915</v>
      </c>
      <c r="AB378" s="277">
        <v>1.0350000000000001</v>
      </c>
      <c r="AC378" s="277">
        <v>2.41</v>
      </c>
      <c r="AD378" s="277">
        <v>0.13500000000000001</v>
      </c>
      <c r="AE378" s="277">
        <v>4.9574999999999996</v>
      </c>
      <c r="AF378" s="277">
        <v>1.575</v>
      </c>
      <c r="AG378" s="296">
        <v>20.02</v>
      </c>
      <c r="AH378" s="277">
        <v>5.31</v>
      </c>
      <c r="AI378" s="53"/>
      <c r="AJ378" s="47">
        <v>1.1375</v>
      </c>
      <c r="AK378" s="46">
        <v>8.0000000000000002E-3</v>
      </c>
      <c r="AL378" s="46">
        <v>6.2500000000000003E-3</v>
      </c>
      <c r="AM378" s="47" t="s">
        <v>9</v>
      </c>
      <c r="AN378" s="47">
        <v>3.65</v>
      </c>
    </row>
    <row r="379" spans="23:40" x14ac:dyDescent="0.3">
      <c r="W379" s="43">
        <v>2014</v>
      </c>
      <c r="X379" s="44">
        <v>7.6518486558431116</v>
      </c>
      <c r="Y379" s="47">
        <v>17.22</v>
      </c>
      <c r="Z379" s="46">
        <v>1.5</v>
      </c>
      <c r="AA379" s="277">
        <v>5.1274999999999995</v>
      </c>
      <c r="AB379" s="277">
        <v>0.7975000000000001</v>
      </c>
      <c r="AC379" s="277">
        <v>1.635</v>
      </c>
      <c r="AD379" s="277">
        <v>1.5000000000000001E-2</v>
      </c>
      <c r="AE379" s="277">
        <v>3.0449999999999999</v>
      </c>
      <c r="AF379" s="277">
        <v>1.3049999999999999</v>
      </c>
      <c r="AG379" s="296">
        <v>22.285</v>
      </c>
      <c r="AH379" s="277">
        <v>4.4950000000000001</v>
      </c>
      <c r="AI379" s="53"/>
      <c r="AJ379" s="47">
        <v>1.05</v>
      </c>
      <c r="AK379" s="46">
        <v>1.9E-2</v>
      </c>
      <c r="AL379" s="46">
        <v>1.2E-2</v>
      </c>
      <c r="AM379" s="47" t="s">
        <v>9</v>
      </c>
      <c r="AN379" s="47">
        <v>3.5</v>
      </c>
    </row>
    <row r="380" spans="23:40" x14ac:dyDescent="0.3">
      <c r="W380" s="43">
        <v>2015</v>
      </c>
      <c r="X380" s="44">
        <v>7.5991447259043321</v>
      </c>
      <c r="Y380" s="47">
        <v>17.939999999999998</v>
      </c>
      <c r="Z380" s="46">
        <v>1.4300000000000002</v>
      </c>
      <c r="AA380" s="277">
        <v>7.0125000000000011</v>
      </c>
      <c r="AB380" s="277">
        <v>1.47</v>
      </c>
      <c r="AC380" s="277">
        <v>0.95</v>
      </c>
      <c r="AD380" s="277">
        <v>1.4999999999999999E-2</v>
      </c>
      <c r="AE380" s="277">
        <v>2.9325000000000001</v>
      </c>
      <c r="AF380" s="277">
        <v>1.0599999999999998</v>
      </c>
      <c r="AG380" s="296">
        <v>24.417499999999997</v>
      </c>
      <c r="AH380" s="277">
        <v>3.6475</v>
      </c>
      <c r="AI380" s="53"/>
      <c r="AJ380" s="47">
        <v>1.2</v>
      </c>
      <c r="AK380" s="46">
        <v>4.4750000000000005E-2</v>
      </c>
      <c r="AL380" s="46">
        <v>8.5000000000000006E-3</v>
      </c>
      <c r="AM380" s="47" t="s">
        <v>9</v>
      </c>
      <c r="AN380" s="47">
        <v>3.45</v>
      </c>
    </row>
    <row r="381" spans="23:40" x14ac:dyDescent="0.3">
      <c r="W381" s="43">
        <v>2016</v>
      </c>
      <c r="X381" s="44">
        <v>7.3883953569477789</v>
      </c>
      <c r="Y381" s="47">
        <v>18.75</v>
      </c>
      <c r="Z381" s="46">
        <v>1.5450000000000002</v>
      </c>
      <c r="AA381" s="277">
        <v>6.6950000000000003</v>
      </c>
      <c r="AB381" s="277">
        <v>1.6074999999999999</v>
      </c>
      <c r="AC381" s="277">
        <v>1.2425000000000002</v>
      </c>
      <c r="AD381" s="277">
        <v>0</v>
      </c>
      <c r="AE381" s="277">
        <v>3.0049999999999999</v>
      </c>
      <c r="AF381" s="277">
        <v>1.2425000000000002</v>
      </c>
      <c r="AG381" s="296">
        <v>21.837499999999999</v>
      </c>
      <c r="AH381" s="277">
        <v>6.2774999999999999</v>
      </c>
      <c r="AI381" s="53"/>
      <c r="AJ381" s="47">
        <v>1.175</v>
      </c>
      <c r="AK381" s="46">
        <v>3.7749999999999999E-2</v>
      </c>
      <c r="AL381" s="46">
        <v>5.6000000000000001E-2</v>
      </c>
      <c r="AM381" s="47" t="s">
        <v>9</v>
      </c>
      <c r="AN381" s="47">
        <v>3.95</v>
      </c>
    </row>
    <row r="382" spans="23:40" ht="14.5" thickBot="1" x14ac:dyDescent="0.35">
      <c r="W382" s="54">
        <v>2017</v>
      </c>
      <c r="X382" s="55">
        <v>7.2914207640809394</v>
      </c>
      <c r="Y382" s="56">
        <v>15.850000000000001</v>
      </c>
      <c r="Z382" s="57">
        <v>1.33</v>
      </c>
      <c r="AA382" s="56">
        <v>5.09</v>
      </c>
      <c r="AB382" s="56">
        <v>1.4274999999999998</v>
      </c>
      <c r="AC382" s="56">
        <v>1.0349999999999999</v>
      </c>
      <c r="AD382" s="56">
        <v>0.01</v>
      </c>
      <c r="AE382" s="56">
        <v>2.1475</v>
      </c>
      <c r="AF382" s="56">
        <v>1.0900000000000001</v>
      </c>
      <c r="AG382" s="56">
        <v>20.467500000000001</v>
      </c>
      <c r="AH382" s="56">
        <v>4.2125000000000004</v>
      </c>
      <c r="AI382" s="54"/>
      <c r="AJ382" s="58">
        <v>1.0375000000000001</v>
      </c>
      <c r="AK382" s="57">
        <v>4.3250000000000004E-2</v>
      </c>
      <c r="AL382" s="57">
        <v>6.7499999999999999E-3</v>
      </c>
      <c r="AM382" s="58" t="s">
        <v>9</v>
      </c>
      <c r="AN382" s="58">
        <v>4.1500000000000004</v>
      </c>
    </row>
    <row r="384" spans="23:40" ht="15.5" thickBot="1" x14ac:dyDescent="0.35">
      <c r="W384" s="40" t="s">
        <v>386</v>
      </c>
      <c r="X384" s="34"/>
      <c r="Y384" s="35"/>
      <c r="Z384" s="36"/>
      <c r="AA384" s="35"/>
      <c r="AB384" s="35"/>
      <c r="AC384" s="35"/>
      <c r="AD384" s="35"/>
      <c r="AE384" s="35"/>
      <c r="AF384" s="35"/>
      <c r="AG384" s="35"/>
      <c r="AH384" s="35"/>
    </row>
    <row r="385" spans="23:40" x14ac:dyDescent="0.3">
      <c r="W385" s="41"/>
      <c r="X385" s="982" t="s">
        <v>16</v>
      </c>
      <c r="Y385" s="982"/>
      <c r="Z385" s="982"/>
      <c r="AA385" s="982"/>
      <c r="AB385" s="982"/>
      <c r="AC385" s="982"/>
      <c r="AD385" s="982"/>
      <c r="AE385" s="982"/>
      <c r="AF385" s="982"/>
      <c r="AG385" s="982"/>
      <c r="AH385" s="982"/>
      <c r="AI385" s="42"/>
      <c r="AJ385" s="982" t="s">
        <v>70</v>
      </c>
      <c r="AK385" s="982"/>
      <c r="AL385" s="982"/>
      <c r="AM385" s="982"/>
      <c r="AN385" s="982"/>
    </row>
    <row r="386" spans="23:40" ht="17.5" x14ac:dyDescent="0.45">
      <c r="W386" s="43"/>
      <c r="X386" s="44" t="s">
        <v>94</v>
      </c>
      <c r="Y386" s="45" t="s">
        <v>95</v>
      </c>
      <c r="Z386" s="46" t="s">
        <v>96</v>
      </c>
      <c r="AA386" s="45" t="s">
        <v>120</v>
      </c>
      <c r="AB386" s="45" t="s">
        <v>121</v>
      </c>
      <c r="AC386" s="45" t="s">
        <v>122</v>
      </c>
      <c r="AD386" s="45" t="s">
        <v>123</v>
      </c>
      <c r="AE386" s="45" t="s">
        <v>124</v>
      </c>
      <c r="AF386" s="45" t="s">
        <v>125</v>
      </c>
      <c r="AG386" s="45" t="s">
        <v>126</v>
      </c>
      <c r="AH386" s="45" t="s">
        <v>127</v>
      </c>
      <c r="AI386" s="43"/>
      <c r="AJ386" s="47" t="s">
        <v>25</v>
      </c>
      <c r="AK386" s="46" t="s">
        <v>128</v>
      </c>
      <c r="AL386" s="46" t="s">
        <v>129</v>
      </c>
      <c r="AM386" s="47" t="s">
        <v>90</v>
      </c>
      <c r="AN386" s="47" t="s">
        <v>26</v>
      </c>
    </row>
    <row r="387" spans="23:40" x14ac:dyDescent="0.3">
      <c r="W387" s="48"/>
      <c r="X387" s="49"/>
      <c r="Y387" s="50" t="s">
        <v>114</v>
      </c>
      <c r="Z387" s="51" t="s">
        <v>115</v>
      </c>
      <c r="AA387" s="50" t="s">
        <v>116</v>
      </c>
      <c r="AB387" s="50" t="s">
        <v>116</v>
      </c>
      <c r="AC387" s="50" t="s">
        <v>116</v>
      </c>
      <c r="AD387" s="50" t="s">
        <v>116</v>
      </c>
      <c r="AE387" s="50" t="s">
        <v>116</v>
      </c>
      <c r="AF387" s="50" t="s">
        <v>116</v>
      </c>
      <c r="AG387" s="50" t="s">
        <v>116</v>
      </c>
      <c r="AH387" s="50" t="s">
        <v>116</v>
      </c>
      <c r="AI387" s="48"/>
      <c r="AJ387" s="52" t="s">
        <v>117</v>
      </c>
      <c r="AK387" s="51" t="s">
        <v>116</v>
      </c>
      <c r="AL387" s="51" t="s">
        <v>116</v>
      </c>
      <c r="AM387" s="52" t="s">
        <v>116</v>
      </c>
      <c r="AN387" s="52" t="s">
        <v>116</v>
      </c>
    </row>
    <row r="388" spans="23:40" x14ac:dyDescent="0.3">
      <c r="W388" s="43">
        <v>2001</v>
      </c>
      <c r="X388" s="44">
        <v>6.9207514680034432</v>
      </c>
      <c r="Y388" s="45">
        <v>4.4024999999999999</v>
      </c>
      <c r="Z388" s="46">
        <v>0.12392527049745955</v>
      </c>
      <c r="AA388" s="45">
        <v>5.668333333333333</v>
      </c>
      <c r="AB388" s="45">
        <v>2.1946079166666665</v>
      </c>
      <c r="AC388" s="45">
        <v>2.065833333333333</v>
      </c>
      <c r="AD388" s="45">
        <v>5.1249999999999997E-2</v>
      </c>
      <c r="AE388" s="45">
        <v>2.3895833333333334</v>
      </c>
      <c r="AF388" s="45">
        <v>0.40458333333333335</v>
      </c>
      <c r="AG388" s="45">
        <v>3.7529166666666667</v>
      </c>
      <c r="AH388" s="45">
        <v>1.6854166666666668</v>
      </c>
      <c r="AI388" s="53"/>
      <c r="AJ388" s="47"/>
      <c r="AK388" s="46" t="s">
        <v>220</v>
      </c>
      <c r="AL388" s="46"/>
      <c r="AM388" s="47"/>
      <c r="AN388" s="47"/>
    </row>
    <row r="389" spans="23:40" x14ac:dyDescent="0.3">
      <c r="W389" s="43">
        <v>2002</v>
      </c>
      <c r="X389" s="44">
        <v>6.8026176371748015</v>
      </c>
      <c r="Y389" s="45">
        <v>4.5079166666666666</v>
      </c>
      <c r="Z389" s="46">
        <v>0.13337500000000002</v>
      </c>
      <c r="AA389" s="45">
        <v>7.0508333333333333</v>
      </c>
      <c r="AB389" s="45">
        <v>2.7470833333333333</v>
      </c>
      <c r="AC389" s="45">
        <v>2.1104166666666666</v>
      </c>
      <c r="AD389" s="45">
        <v>2.5000000000000001E-2</v>
      </c>
      <c r="AE389" s="45">
        <v>2.1370833333333334</v>
      </c>
      <c r="AF389" s="45">
        <v>0.31624999999999998</v>
      </c>
      <c r="AG389" s="45">
        <v>3.0837500000000002</v>
      </c>
      <c r="AH389" s="45">
        <v>1.4791666666666667</v>
      </c>
      <c r="AI389" s="53"/>
      <c r="AJ389" s="47"/>
      <c r="AK389" s="46" t="s">
        <v>235</v>
      </c>
      <c r="AL389" s="46" t="s">
        <v>232</v>
      </c>
      <c r="AM389" s="47" t="s">
        <v>387</v>
      </c>
      <c r="AN389" s="47"/>
    </row>
    <row r="390" spans="23:40" x14ac:dyDescent="0.3">
      <c r="W390" s="43">
        <v>2003</v>
      </c>
      <c r="X390" s="44">
        <v>6.6508353065754005</v>
      </c>
      <c r="Y390" s="45">
        <v>4.1824999999999992</v>
      </c>
      <c r="Z390" s="46">
        <v>0.1275</v>
      </c>
      <c r="AA390" s="45">
        <v>6.1637500000000003</v>
      </c>
      <c r="AB390" s="45">
        <v>2.5350000000000001</v>
      </c>
      <c r="AC390" s="45">
        <v>2.3450000000000002</v>
      </c>
      <c r="AD390" s="45" t="s">
        <v>218</v>
      </c>
      <c r="AE390" s="45">
        <v>1.8199999999999998</v>
      </c>
      <c r="AF390" s="45">
        <v>0.28125</v>
      </c>
      <c r="AG390" s="45">
        <v>2.9037500000000001</v>
      </c>
      <c r="AH390" s="45">
        <v>1.4762499999999998</v>
      </c>
      <c r="AI390" s="53"/>
      <c r="AJ390" s="47"/>
      <c r="AK390" s="46" t="s">
        <v>232</v>
      </c>
      <c r="AL390" s="46" t="s">
        <v>233</v>
      </c>
      <c r="AM390" s="47">
        <v>1.0750000000000002</v>
      </c>
      <c r="AN390" s="47"/>
    </row>
    <row r="391" spans="23:40" x14ac:dyDescent="0.3">
      <c r="W391" s="43">
        <v>2004</v>
      </c>
      <c r="X391" s="44">
        <v>6.9321448266601431</v>
      </c>
      <c r="Y391" s="45">
        <v>4.2750000000000004</v>
      </c>
      <c r="Z391" s="46">
        <v>0.13062499999999999</v>
      </c>
      <c r="AA391" s="45">
        <v>6.2962500000000006</v>
      </c>
      <c r="AB391" s="45">
        <v>2.0674999999999999</v>
      </c>
      <c r="AC391" s="45">
        <v>2.2212499999999999</v>
      </c>
      <c r="AD391" s="45">
        <v>4.1250000000000002E-2</v>
      </c>
      <c r="AE391" s="45">
        <v>2.1975000000000002</v>
      </c>
      <c r="AF391" s="45">
        <v>0.20624999999999999</v>
      </c>
      <c r="AG391" s="45">
        <v>2.7637499999999999</v>
      </c>
      <c r="AH391" s="45">
        <v>1.3774999999999999</v>
      </c>
      <c r="AI391" s="53"/>
      <c r="AJ391" s="47"/>
      <c r="AK391" s="46" t="s">
        <v>388</v>
      </c>
      <c r="AL391" s="46" t="s">
        <v>389</v>
      </c>
      <c r="AM391" s="47">
        <v>0.9375</v>
      </c>
      <c r="AN391" s="47"/>
    </row>
    <row r="392" spans="23:40" x14ac:dyDescent="0.3">
      <c r="W392" s="43">
        <v>2005</v>
      </c>
      <c r="X392" s="44">
        <v>6.9950204603781589</v>
      </c>
      <c r="Y392" s="45">
        <v>4.7125000000000004</v>
      </c>
      <c r="Z392" s="46">
        <v>0.140375</v>
      </c>
      <c r="AA392" s="45">
        <v>6.8375000000000004</v>
      </c>
      <c r="AB392" s="45">
        <v>2.7875000000000001</v>
      </c>
      <c r="AC392" s="45">
        <v>2.2675000000000001</v>
      </c>
      <c r="AD392" s="45">
        <v>5.3749999999999999E-2</v>
      </c>
      <c r="AE392" s="45">
        <v>2.3612500000000001</v>
      </c>
      <c r="AF392" s="45">
        <v>0.38874999999999998</v>
      </c>
      <c r="AG392" s="45">
        <v>3.21875</v>
      </c>
      <c r="AH392" s="45">
        <v>1.55375</v>
      </c>
      <c r="AI392" s="53"/>
      <c r="AJ392" s="47"/>
      <c r="AK392" s="46" t="s">
        <v>236</v>
      </c>
      <c r="AL392" s="277" t="s">
        <v>219</v>
      </c>
      <c r="AM392" s="47">
        <v>0.65</v>
      </c>
      <c r="AN392" s="47"/>
    </row>
    <row r="393" spans="23:40" x14ac:dyDescent="0.3">
      <c r="W393" s="43">
        <v>2006</v>
      </c>
      <c r="X393" s="44">
        <v>6.9662204404899404</v>
      </c>
      <c r="Y393" s="45">
        <v>4.3112500000000002</v>
      </c>
      <c r="Z393" s="46">
        <v>0.14724999999999999</v>
      </c>
      <c r="AA393" s="45">
        <v>6.1725000000000003</v>
      </c>
      <c r="AB393" s="45">
        <v>2.4375</v>
      </c>
      <c r="AC393" s="45">
        <v>2.2000000000000002</v>
      </c>
      <c r="AD393" s="45" t="s">
        <v>219</v>
      </c>
      <c r="AE393" s="45">
        <v>2.1274999999999999</v>
      </c>
      <c r="AF393" s="45">
        <v>0.27374999999999999</v>
      </c>
      <c r="AG393" s="45">
        <v>2.92875</v>
      </c>
      <c r="AH393" s="45">
        <v>1.45625</v>
      </c>
      <c r="AI393" s="53"/>
      <c r="AJ393" s="47"/>
      <c r="AK393" s="46" t="s">
        <v>390</v>
      </c>
      <c r="AL393" s="46" t="s">
        <v>219</v>
      </c>
      <c r="AM393" s="47" t="s">
        <v>391</v>
      </c>
      <c r="AN393" s="47"/>
    </row>
    <row r="394" spans="23:40" x14ac:dyDescent="0.3">
      <c r="W394" s="43">
        <v>2007</v>
      </c>
      <c r="X394" s="44">
        <v>7.0877395878343368</v>
      </c>
      <c r="Y394" s="45">
        <v>4.6837499999999999</v>
      </c>
      <c r="Z394" s="46">
        <v>0.15562500000000001</v>
      </c>
      <c r="AA394" s="45">
        <v>7.24</v>
      </c>
      <c r="AB394" s="45">
        <v>2.4375</v>
      </c>
      <c r="AC394" s="45">
        <v>2.1687500000000002</v>
      </c>
      <c r="AD394" s="45" t="s">
        <v>144</v>
      </c>
      <c r="AE394" s="45">
        <v>2.2749999999999999</v>
      </c>
      <c r="AF394" s="45">
        <v>0.28375</v>
      </c>
      <c r="AG394" s="45">
        <v>3.2512499999999998</v>
      </c>
      <c r="AH394" s="45">
        <v>1.6025</v>
      </c>
      <c r="AI394" s="53"/>
      <c r="AJ394" s="47"/>
      <c r="AK394" s="46" t="s">
        <v>145</v>
      </c>
      <c r="AL394" s="46" t="s">
        <v>144</v>
      </c>
      <c r="AM394" s="47">
        <v>0.6</v>
      </c>
      <c r="AN394" s="47"/>
    </row>
    <row r="395" spans="23:40" x14ac:dyDescent="0.3">
      <c r="W395" s="43">
        <v>2008</v>
      </c>
      <c r="X395" s="44">
        <v>6.991060830232489</v>
      </c>
      <c r="Y395" s="45">
        <v>4.5858333333333334</v>
      </c>
      <c r="Z395" s="46">
        <v>0.15978188478188479</v>
      </c>
      <c r="AA395" s="45">
        <v>6.7803333333333331</v>
      </c>
      <c r="AB395" s="45">
        <v>2.2897500000000002</v>
      </c>
      <c r="AC395" s="45">
        <v>2.1737916666666663</v>
      </c>
      <c r="AD395" s="45" t="s">
        <v>147</v>
      </c>
      <c r="AE395" s="45">
        <v>2.2025833333333331</v>
      </c>
      <c r="AF395" s="45">
        <v>0.27966666666666667</v>
      </c>
      <c r="AG395" s="45">
        <v>3.2286666666666672</v>
      </c>
      <c r="AH395" s="45">
        <v>1.5855416666666668</v>
      </c>
      <c r="AI395" s="53"/>
      <c r="AJ395" s="47"/>
      <c r="AK395" s="46" t="s">
        <v>145</v>
      </c>
      <c r="AL395" s="46" t="s">
        <v>147</v>
      </c>
      <c r="AM395" s="47">
        <v>0.5</v>
      </c>
      <c r="AN395" s="47"/>
    </row>
    <row r="396" spans="23:40" x14ac:dyDescent="0.3">
      <c r="W396" s="43">
        <v>2009</v>
      </c>
      <c r="X396" s="44">
        <v>7.0381632500941738</v>
      </c>
      <c r="Y396" s="45">
        <v>4.480833333333333</v>
      </c>
      <c r="Z396" s="46">
        <v>0.15544963369963372</v>
      </c>
      <c r="AA396" s="45">
        <v>6.4022916666666667</v>
      </c>
      <c r="AB396" s="45">
        <v>2.1370416666666667</v>
      </c>
      <c r="AC396" s="45">
        <v>2.1505000000000001</v>
      </c>
      <c r="AD396" s="45" t="s">
        <v>147</v>
      </c>
      <c r="AE396" s="45">
        <v>2.1264166666666666</v>
      </c>
      <c r="AF396" s="45">
        <v>0.2543333333333333</v>
      </c>
      <c r="AG396" s="45">
        <v>3.0302083333333334</v>
      </c>
      <c r="AH396" s="45">
        <v>1.5042083333333331</v>
      </c>
      <c r="AI396" s="43"/>
      <c r="AJ396" s="47"/>
      <c r="AK396" s="46" t="s">
        <v>145</v>
      </c>
      <c r="AL396" s="46" t="s">
        <v>147</v>
      </c>
      <c r="AM396" s="47" t="s">
        <v>392</v>
      </c>
      <c r="AN396" s="47"/>
    </row>
    <row r="397" spans="23:40" x14ac:dyDescent="0.3">
      <c r="W397" s="43">
        <v>2010</v>
      </c>
      <c r="X397" s="44">
        <v>6.991113890857048</v>
      </c>
      <c r="Y397" s="45">
        <v>3.9629166666666666</v>
      </c>
      <c r="Z397" s="46">
        <v>0.13748185148185149</v>
      </c>
      <c r="AA397" s="45">
        <v>5.7017916666666668</v>
      </c>
      <c r="AB397" s="45">
        <v>1.5511249999999999</v>
      </c>
      <c r="AC397" s="45">
        <v>2.0225</v>
      </c>
      <c r="AD397" s="45" t="s">
        <v>147</v>
      </c>
      <c r="AE397" s="45">
        <v>1.9664166666666665</v>
      </c>
      <c r="AF397" s="45">
        <v>0.24408333333333337</v>
      </c>
      <c r="AG397" s="45">
        <v>2.60425</v>
      </c>
      <c r="AH397" s="45">
        <v>1.2917916666666667</v>
      </c>
      <c r="AI397" s="43"/>
      <c r="AJ397" s="47"/>
      <c r="AK397" s="46" t="s">
        <v>145</v>
      </c>
      <c r="AL397" s="46" t="s">
        <v>147</v>
      </c>
      <c r="AM397" s="47">
        <v>0.14460826960716375</v>
      </c>
      <c r="AN397" s="47"/>
    </row>
    <row r="398" spans="23:40" x14ac:dyDescent="0.3">
      <c r="W398" s="43">
        <v>2011</v>
      </c>
      <c r="X398" s="44">
        <v>7.0625580837554836</v>
      </c>
      <c r="Y398" s="45">
        <v>4.1753066666666667</v>
      </c>
      <c r="Z398" s="46">
        <v>0.14127539127539129</v>
      </c>
      <c r="AA398" s="45">
        <v>6.1259583333333332</v>
      </c>
      <c r="AB398" s="45">
        <v>2.1144166666666666</v>
      </c>
      <c r="AC398" s="45">
        <v>1.8342083333333332</v>
      </c>
      <c r="AD398" s="45" t="s">
        <v>147</v>
      </c>
      <c r="AE398" s="45">
        <v>2.019916666666667</v>
      </c>
      <c r="AF398" s="45">
        <v>0.24591666666666664</v>
      </c>
      <c r="AG398" s="45">
        <v>3.0328749999999998</v>
      </c>
      <c r="AH398" s="45">
        <v>1.4002916666666665</v>
      </c>
      <c r="AI398" s="43"/>
      <c r="AJ398" s="47"/>
      <c r="AK398" s="46" t="s">
        <v>145</v>
      </c>
      <c r="AL398" s="46" t="s">
        <v>147</v>
      </c>
      <c r="AM398" s="47">
        <v>0.57550067744180755</v>
      </c>
      <c r="AN398" s="47"/>
    </row>
    <row r="399" spans="23:40" x14ac:dyDescent="0.3">
      <c r="W399" s="43">
        <v>2012</v>
      </c>
      <c r="X399" s="44">
        <v>6.9421142930781983</v>
      </c>
      <c r="Y399" s="45">
        <v>4.0024999999999995</v>
      </c>
      <c r="Z399" s="46">
        <v>0.14300000000000002</v>
      </c>
      <c r="AA399" s="45">
        <v>5.4875000000000007</v>
      </c>
      <c r="AB399" s="45">
        <v>1.8512500000000001</v>
      </c>
      <c r="AC399" s="45">
        <v>1.8962499999999998</v>
      </c>
      <c r="AD399" s="45" t="s">
        <v>147</v>
      </c>
      <c r="AE399" s="45">
        <v>1.9237499999999998</v>
      </c>
      <c r="AF399" s="45">
        <v>0.24374999999999999</v>
      </c>
      <c r="AG399" s="45">
        <v>2.8412499999999996</v>
      </c>
      <c r="AH399" s="45">
        <v>1.3687499999999999</v>
      </c>
      <c r="AI399" s="43"/>
      <c r="AJ399" s="47"/>
      <c r="AK399" s="46" t="s">
        <v>145</v>
      </c>
      <c r="AL399" s="46" t="s">
        <v>147</v>
      </c>
      <c r="AM399" s="47">
        <v>0.3</v>
      </c>
      <c r="AN399" s="47"/>
    </row>
    <row r="400" spans="23:40" x14ac:dyDescent="0.3">
      <c r="W400" s="43">
        <v>2013</v>
      </c>
      <c r="X400" s="44">
        <v>7.1103731308491014</v>
      </c>
      <c r="Y400" s="45">
        <v>4.1712500000000006</v>
      </c>
      <c r="Z400" s="46">
        <v>0.14600000000000002</v>
      </c>
      <c r="AA400" s="45">
        <v>6.2287499999999998</v>
      </c>
      <c r="AB400" s="45">
        <v>1.4950000000000001</v>
      </c>
      <c r="AC400" s="45">
        <v>1.98875</v>
      </c>
      <c r="AD400" s="45" t="s">
        <v>147</v>
      </c>
      <c r="AE400" s="45">
        <v>2.0612499999999998</v>
      </c>
      <c r="AF400" s="45">
        <v>0.25</v>
      </c>
      <c r="AG400" s="45">
        <v>2.7300000000000004</v>
      </c>
      <c r="AH400" s="45">
        <v>1.38</v>
      </c>
      <c r="AI400" s="43"/>
      <c r="AJ400" s="47"/>
      <c r="AK400" s="46" t="s">
        <v>145</v>
      </c>
      <c r="AL400" s="46">
        <v>0.02</v>
      </c>
      <c r="AM400" s="47">
        <v>0.3</v>
      </c>
      <c r="AN400" s="47"/>
    </row>
    <row r="401" spans="23:40" x14ac:dyDescent="0.3">
      <c r="W401" s="43">
        <v>2014</v>
      </c>
      <c r="X401" s="44">
        <v>7.0422581573373702</v>
      </c>
      <c r="Y401" s="45">
        <v>4.0549999999999997</v>
      </c>
      <c r="Z401" s="46">
        <v>0.13312499999999999</v>
      </c>
      <c r="AA401" s="45">
        <v>5.7512499999999998</v>
      </c>
      <c r="AB401" s="45">
        <v>1.6075000000000002</v>
      </c>
      <c r="AC401" s="45">
        <v>1.9025000000000001</v>
      </c>
      <c r="AD401" s="45" t="s">
        <v>147</v>
      </c>
      <c r="AE401" s="45">
        <v>1.9412499999999999</v>
      </c>
      <c r="AF401" s="45">
        <v>0.26</v>
      </c>
      <c r="AG401" s="45">
        <v>2.4449999999999998</v>
      </c>
      <c r="AH401" s="45">
        <v>1.2875000000000001</v>
      </c>
      <c r="AI401" s="43"/>
      <c r="AJ401" s="47"/>
      <c r="AK401" s="46" t="s">
        <v>145</v>
      </c>
      <c r="AL401" s="46" t="s">
        <v>147</v>
      </c>
      <c r="AM401" s="47">
        <v>0.2</v>
      </c>
      <c r="AN401" s="47"/>
    </row>
    <row r="402" spans="23:40" x14ac:dyDescent="0.3">
      <c r="W402" s="43">
        <v>2015</v>
      </c>
      <c r="X402" s="44">
        <v>7.1347246931730055</v>
      </c>
      <c r="Y402" s="45">
        <v>3.7925000000000004</v>
      </c>
      <c r="Z402" s="46">
        <v>0.13517553280053282</v>
      </c>
      <c r="AA402" s="45">
        <v>5.4947499999999998</v>
      </c>
      <c r="AB402" s="45">
        <v>1.3612083333333334</v>
      </c>
      <c r="AC402" s="45">
        <v>1.8959583333333332</v>
      </c>
      <c r="AD402" s="45" t="s">
        <v>147</v>
      </c>
      <c r="AE402" s="45">
        <v>1.8380000000000001</v>
      </c>
      <c r="AF402" s="45">
        <v>0.24762499999999998</v>
      </c>
      <c r="AG402" s="45">
        <v>2.22525</v>
      </c>
      <c r="AH402" s="45">
        <v>1.1753333333333333</v>
      </c>
      <c r="AI402" s="43"/>
      <c r="AJ402" s="47"/>
      <c r="AK402" s="46" t="s">
        <v>145</v>
      </c>
      <c r="AL402" s="46" t="s">
        <v>147</v>
      </c>
      <c r="AM402" s="47">
        <v>0.35</v>
      </c>
      <c r="AN402" s="47"/>
    </row>
    <row r="403" spans="23:40" ht="14.5" thickBot="1" x14ac:dyDescent="0.35">
      <c r="W403" s="54">
        <v>2016</v>
      </c>
      <c r="X403" s="55">
        <v>7.0786799792421258</v>
      </c>
      <c r="Y403" s="56">
        <v>4.0274999999999999</v>
      </c>
      <c r="Z403" s="57">
        <v>0.14949999999999999</v>
      </c>
      <c r="AA403" s="56">
        <v>6.1225000000000005</v>
      </c>
      <c r="AB403" s="56">
        <v>1.35375</v>
      </c>
      <c r="AC403" s="56">
        <v>1.8975</v>
      </c>
      <c r="AD403" s="56" t="s">
        <v>147</v>
      </c>
      <c r="AE403" s="56">
        <v>1.98</v>
      </c>
      <c r="AF403" s="56">
        <v>0.245</v>
      </c>
      <c r="AG403" s="56">
        <v>2.6225000000000001</v>
      </c>
      <c r="AH403" s="56">
        <v>1.3487499999999999</v>
      </c>
      <c r="AI403" s="54"/>
      <c r="AJ403" s="58"/>
      <c r="AK403" s="57" t="s">
        <v>145</v>
      </c>
      <c r="AL403" s="57" t="s">
        <v>147</v>
      </c>
      <c r="AM403" s="58">
        <v>0.2</v>
      </c>
      <c r="AN403" s="58"/>
    </row>
  </sheetData>
  <mergeCells count="47">
    <mergeCell ref="X385:AH385"/>
    <mergeCell ref="AJ385:AN385"/>
    <mergeCell ref="W1:AB1"/>
    <mergeCell ref="X3:AH3"/>
    <mergeCell ref="AJ3:AN3"/>
    <mergeCell ref="X14:AH14"/>
    <mergeCell ref="AJ14:AN14"/>
    <mergeCell ref="X36:AH36"/>
    <mergeCell ref="AJ36:AN36"/>
    <mergeCell ref="X58:AH58"/>
    <mergeCell ref="AJ58:AN58"/>
    <mergeCell ref="W78:AB78"/>
    <mergeCell ref="X80:AH80"/>
    <mergeCell ref="AJ80:AN80"/>
    <mergeCell ref="W100:AB100"/>
    <mergeCell ref="X102:AH102"/>
    <mergeCell ref="AJ102:AN102"/>
    <mergeCell ref="X124:AH124"/>
    <mergeCell ref="AJ124:AN124"/>
    <mergeCell ref="X139:AH139"/>
    <mergeCell ref="AJ139:AN139"/>
    <mergeCell ref="X161:AH161"/>
    <mergeCell ref="AJ161:AN161"/>
    <mergeCell ref="W181:AB181"/>
    <mergeCell ref="X183:AH183"/>
    <mergeCell ref="AJ183:AN183"/>
    <mergeCell ref="X197:AH197"/>
    <mergeCell ref="AJ197:AN197"/>
    <mergeCell ref="X213:AH213"/>
    <mergeCell ref="AJ213:AN213"/>
    <mergeCell ref="AJ321:AN321"/>
    <mergeCell ref="X229:AH229"/>
    <mergeCell ref="AJ229:AN229"/>
    <mergeCell ref="X250:AH250"/>
    <mergeCell ref="AJ250:AN250"/>
    <mergeCell ref="X268:AH268"/>
    <mergeCell ref="AJ268:AN268"/>
    <mergeCell ref="X342:AH342"/>
    <mergeCell ref="AJ342:AN342"/>
    <mergeCell ref="X363:AH363"/>
    <mergeCell ref="AJ363:AN363"/>
    <mergeCell ref="X284:AH284"/>
    <mergeCell ref="AJ284:AN284"/>
    <mergeCell ref="X303:AH303"/>
    <mergeCell ref="AJ303:AN303"/>
    <mergeCell ref="W319:AB319"/>
    <mergeCell ref="X321:AH321"/>
  </mergeCells>
  <phoneticPr fontId="9"/>
  <pageMargins left="0.78740157480314965" right="0.78740157480314965" top="0.98425196850393704" bottom="0.98425196850393704" header="0.51181102362204722" footer="0.51181102362204722"/>
  <pageSetup paperSize="9" scale="53" fitToWidth="0" fitToHeight="0" orientation="landscape" r:id="rId1"/>
  <headerFooter alignWithMargins="0"/>
  <rowBreaks count="6" manualBreakCount="6">
    <brk id="55" min="22" max="39" man="1"/>
    <brk id="121" min="22" max="39" man="1"/>
    <brk id="180" min="22" max="39" man="1"/>
    <brk id="226" min="22" max="39" man="1"/>
    <brk id="281" min="22" max="39" man="1"/>
    <brk id="339" min="22" max="39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FE7E5-24A5-4426-9A44-3DFBC1585A10}">
  <sheetPr codeName="Sheet1">
    <tabColor rgb="FF7030A0"/>
  </sheetPr>
  <dimension ref="A1:GH45"/>
  <sheetViews>
    <sheetView topLeftCell="Y3" zoomScale="66" zoomScaleNormal="66" zoomScaleSheetLayoutView="100" workbookViewId="0">
      <selection activeCell="B35" sqref="B35:O35"/>
    </sheetView>
  </sheetViews>
  <sheetFormatPr defaultColWidth="9.09765625" defaultRowHeight="24.75" customHeight="1" x14ac:dyDescent="0.2"/>
  <cols>
    <col min="1" max="1" width="10.09765625" style="89" customWidth="1"/>
    <col min="2" max="2" width="13.59765625" style="89" customWidth="1"/>
    <col min="3" max="3" width="9.09765625" style="89"/>
    <col min="4" max="4" width="11" style="89" customWidth="1"/>
    <col min="5" max="17" width="9.09765625" style="89"/>
    <col min="18" max="18" width="13" style="89" customWidth="1"/>
    <col min="19" max="19" width="9.09765625" style="89"/>
    <col min="20" max="20" width="6.69921875" style="90" customWidth="1"/>
    <col min="21" max="21" width="36.296875" style="89" customWidth="1"/>
    <col min="22" max="82" width="13.59765625" style="90" customWidth="1"/>
    <col min="83" max="98" width="13.59765625" style="89" customWidth="1"/>
    <col min="99" max="101" width="13" style="89" customWidth="1"/>
    <col min="102" max="102" width="13.09765625" style="89" customWidth="1"/>
    <col min="103" max="133" width="13.296875" style="89" customWidth="1"/>
    <col min="134" max="16384" width="9.09765625" style="89"/>
  </cols>
  <sheetData>
    <row r="1" spans="2:190" ht="15" customHeight="1" x14ac:dyDescent="0.2"/>
    <row r="2" spans="2:190" ht="31.15" customHeight="1" x14ac:dyDescent="0.3">
      <c r="C2" s="91" t="s">
        <v>179</v>
      </c>
      <c r="E2" s="92"/>
      <c r="S2" s="93" t="s">
        <v>180</v>
      </c>
      <c r="T2" s="94"/>
      <c r="U2" s="95"/>
    </row>
    <row r="3" spans="2:190" ht="19.149999999999999" customHeight="1" thickBot="1" x14ac:dyDescent="0.25">
      <c r="B3" s="96"/>
    </row>
    <row r="4" spans="2:190" ht="24.75" customHeight="1" x14ac:dyDescent="0.2">
      <c r="B4" s="97"/>
      <c r="T4" s="997" t="s">
        <v>181</v>
      </c>
      <c r="U4" s="9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>
        <v>9</v>
      </c>
      <c r="CE4" s="98">
        <v>10</v>
      </c>
      <c r="CF4" s="98">
        <v>11</v>
      </c>
      <c r="CG4" s="98">
        <v>12</v>
      </c>
      <c r="CH4" s="98">
        <v>13</v>
      </c>
      <c r="CI4" s="98">
        <v>14</v>
      </c>
      <c r="CJ4" s="98">
        <v>15</v>
      </c>
      <c r="CK4" s="98">
        <v>16</v>
      </c>
      <c r="CL4" s="98">
        <v>17</v>
      </c>
      <c r="CM4" s="98">
        <v>18</v>
      </c>
      <c r="CN4" s="98">
        <v>19</v>
      </c>
      <c r="CO4" s="99">
        <v>20</v>
      </c>
      <c r="CP4" s="98">
        <v>21</v>
      </c>
      <c r="CQ4" s="98">
        <v>22</v>
      </c>
      <c r="CR4" s="98">
        <v>23</v>
      </c>
      <c r="CS4" s="100">
        <v>24</v>
      </c>
      <c r="CT4" s="98">
        <v>25</v>
      </c>
      <c r="CU4" s="101">
        <v>26</v>
      </c>
      <c r="CV4" s="102">
        <v>27</v>
      </c>
      <c r="CW4" s="100">
        <v>28</v>
      </c>
      <c r="CX4" s="98">
        <v>29</v>
      </c>
      <c r="CY4" s="101">
        <v>30</v>
      </c>
      <c r="CZ4" s="102">
        <v>31</v>
      </c>
      <c r="DA4" s="100">
        <v>32</v>
      </c>
      <c r="DB4" s="98">
        <v>33</v>
      </c>
      <c r="DC4" s="101">
        <v>34</v>
      </c>
      <c r="DD4" s="102">
        <v>35</v>
      </c>
      <c r="DE4" s="99">
        <v>36</v>
      </c>
      <c r="DF4" s="98">
        <v>37</v>
      </c>
      <c r="DG4" s="99">
        <v>38</v>
      </c>
      <c r="DH4" s="98">
        <v>39</v>
      </c>
      <c r="DI4" s="99">
        <v>40</v>
      </c>
      <c r="DJ4" s="98">
        <v>41</v>
      </c>
      <c r="DK4" s="99">
        <v>42</v>
      </c>
      <c r="DL4" s="98">
        <v>43</v>
      </c>
      <c r="DM4" s="99">
        <v>44</v>
      </c>
      <c r="DN4" s="98">
        <v>45</v>
      </c>
      <c r="DO4" s="99">
        <v>46</v>
      </c>
      <c r="DP4" s="98">
        <v>47</v>
      </c>
      <c r="DQ4" s="99">
        <v>48</v>
      </c>
      <c r="DR4" s="98">
        <v>49</v>
      </c>
      <c r="DS4" s="99">
        <v>50</v>
      </c>
      <c r="DT4" s="98">
        <v>51</v>
      </c>
      <c r="DU4" s="99">
        <v>52</v>
      </c>
      <c r="DV4" s="98">
        <v>53</v>
      </c>
      <c r="DW4" s="99">
        <v>54</v>
      </c>
      <c r="DX4" s="98">
        <v>55</v>
      </c>
      <c r="DY4" s="99">
        <v>56</v>
      </c>
      <c r="DZ4" s="98">
        <v>57</v>
      </c>
      <c r="EA4" s="99">
        <v>58</v>
      </c>
      <c r="EB4" s="99">
        <v>60</v>
      </c>
      <c r="EC4" s="98">
        <v>61</v>
      </c>
    </row>
    <row r="5" spans="2:190" ht="24.75" customHeight="1" x14ac:dyDescent="0.2">
      <c r="B5" s="96"/>
      <c r="T5" s="999"/>
      <c r="U5" s="1000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 t="s">
        <v>182</v>
      </c>
      <c r="CE5" s="103" t="s">
        <v>182</v>
      </c>
      <c r="CF5" s="103" t="s">
        <v>182</v>
      </c>
      <c r="CG5" s="103" t="s">
        <v>182</v>
      </c>
      <c r="CH5" s="103" t="s">
        <v>182</v>
      </c>
      <c r="CI5" s="103" t="s">
        <v>182</v>
      </c>
      <c r="CJ5" s="103" t="s">
        <v>182</v>
      </c>
      <c r="CK5" s="103" t="s">
        <v>182</v>
      </c>
      <c r="CL5" s="103" t="s">
        <v>182</v>
      </c>
      <c r="CM5" s="103" t="s">
        <v>182</v>
      </c>
      <c r="CN5" s="103" t="s">
        <v>182</v>
      </c>
      <c r="CO5" s="104" t="s">
        <v>182</v>
      </c>
      <c r="CP5" s="103" t="s">
        <v>182</v>
      </c>
      <c r="CQ5" s="103" t="s">
        <v>182</v>
      </c>
      <c r="CR5" s="103" t="s">
        <v>182</v>
      </c>
      <c r="CS5" s="105" t="s">
        <v>182</v>
      </c>
      <c r="CT5" s="103" t="s">
        <v>182</v>
      </c>
      <c r="CU5" s="106" t="s">
        <v>182</v>
      </c>
      <c r="CV5" s="107" t="s">
        <v>182</v>
      </c>
      <c r="CW5" s="105" t="s">
        <v>182</v>
      </c>
      <c r="CX5" s="103" t="s">
        <v>182</v>
      </c>
      <c r="CY5" s="106" t="s">
        <v>182</v>
      </c>
      <c r="CZ5" s="107" t="s">
        <v>182</v>
      </c>
      <c r="DA5" s="105" t="s">
        <v>182</v>
      </c>
      <c r="DB5" s="103" t="s">
        <v>182</v>
      </c>
      <c r="DC5" s="106" t="s">
        <v>182</v>
      </c>
      <c r="DD5" s="107" t="s">
        <v>182</v>
      </c>
      <c r="DE5" s="104" t="s">
        <v>182</v>
      </c>
      <c r="DF5" s="103" t="s">
        <v>182</v>
      </c>
      <c r="DG5" s="104" t="s">
        <v>182</v>
      </c>
      <c r="DH5" s="103" t="s">
        <v>182</v>
      </c>
      <c r="DI5" s="103" t="s">
        <v>182</v>
      </c>
      <c r="DJ5" s="103" t="s">
        <v>182</v>
      </c>
      <c r="DK5" s="103" t="s">
        <v>182</v>
      </c>
      <c r="DL5" s="103" t="s">
        <v>182</v>
      </c>
      <c r="DM5" s="104" t="s">
        <v>182</v>
      </c>
      <c r="DN5" s="103" t="s">
        <v>182</v>
      </c>
      <c r="DO5" s="104" t="s">
        <v>182</v>
      </c>
      <c r="DP5" s="103" t="s">
        <v>182</v>
      </c>
      <c r="DQ5" s="104" t="s">
        <v>182</v>
      </c>
      <c r="DR5" s="104" t="s">
        <v>182</v>
      </c>
      <c r="DS5" s="104" t="s">
        <v>182</v>
      </c>
      <c r="DT5" s="104" t="s">
        <v>182</v>
      </c>
      <c r="DU5" s="104" t="s">
        <v>182</v>
      </c>
      <c r="DV5" s="104" t="s">
        <v>182</v>
      </c>
      <c r="DW5" s="104" t="s">
        <v>182</v>
      </c>
      <c r="DX5" s="104" t="s">
        <v>182</v>
      </c>
      <c r="DY5" s="104" t="s">
        <v>182</v>
      </c>
      <c r="DZ5" s="104" t="s">
        <v>182</v>
      </c>
      <c r="EA5" s="104" t="s">
        <v>182</v>
      </c>
      <c r="EB5" s="104" t="s">
        <v>384</v>
      </c>
      <c r="EC5" s="238" t="s">
        <v>384</v>
      </c>
    </row>
    <row r="6" spans="2:190" ht="24.75" customHeight="1" thickBot="1" x14ac:dyDescent="0.25">
      <c r="B6" s="108"/>
      <c r="T6" s="1001"/>
      <c r="U6" s="1002"/>
      <c r="V6" s="109" t="s">
        <v>183</v>
      </c>
      <c r="W6" s="109" t="s">
        <v>183</v>
      </c>
      <c r="X6" s="109" t="s">
        <v>183</v>
      </c>
      <c r="Y6" s="109" t="s">
        <v>184</v>
      </c>
      <c r="Z6" s="109" t="s">
        <v>184</v>
      </c>
      <c r="AA6" s="109" t="s">
        <v>184</v>
      </c>
      <c r="AB6" s="109" t="s">
        <v>184</v>
      </c>
      <c r="AC6" s="109" t="s">
        <v>185</v>
      </c>
      <c r="AD6" s="109" t="s">
        <v>185</v>
      </c>
      <c r="AE6" s="109" t="s">
        <v>185</v>
      </c>
      <c r="AF6" s="109" t="s">
        <v>185</v>
      </c>
      <c r="AG6" s="109" t="s">
        <v>186</v>
      </c>
      <c r="AH6" s="109" t="s">
        <v>186</v>
      </c>
      <c r="AI6" s="109" t="s">
        <v>186</v>
      </c>
      <c r="AJ6" s="109" t="s">
        <v>186</v>
      </c>
      <c r="AK6" s="109" t="s">
        <v>187</v>
      </c>
      <c r="AL6" s="109" t="s">
        <v>187</v>
      </c>
      <c r="AM6" s="109" t="s">
        <v>187</v>
      </c>
      <c r="AN6" s="109" t="s">
        <v>187</v>
      </c>
      <c r="AO6" s="109" t="s">
        <v>188</v>
      </c>
      <c r="AP6" s="109" t="s">
        <v>188</v>
      </c>
      <c r="AQ6" s="109" t="s">
        <v>188</v>
      </c>
      <c r="AR6" s="109" t="s">
        <v>188</v>
      </c>
      <c r="AS6" s="109" t="s">
        <v>189</v>
      </c>
      <c r="AT6" s="109" t="s">
        <v>189</v>
      </c>
      <c r="AU6" s="109" t="s">
        <v>189</v>
      </c>
      <c r="AV6" s="109" t="s">
        <v>189</v>
      </c>
      <c r="AW6" s="109" t="s">
        <v>190</v>
      </c>
      <c r="AX6" s="109" t="s">
        <v>190</v>
      </c>
      <c r="AY6" s="109" t="s">
        <v>190</v>
      </c>
      <c r="AZ6" s="109" t="s">
        <v>190</v>
      </c>
      <c r="BA6" s="109" t="s">
        <v>191</v>
      </c>
      <c r="BB6" s="109" t="s">
        <v>191</v>
      </c>
      <c r="BC6" s="109" t="s">
        <v>191</v>
      </c>
      <c r="BD6" s="109" t="s">
        <v>191</v>
      </c>
      <c r="BE6" s="109" t="s">
        <v>192</v>
      </c>
      <c r="BF6" s="109" t="s">
        <v>192</v>
      </c>
      <c r="BG6" s="109" t="s">
        <v>192</v>
      </c>
      <c r="BH6" s="109" t="s">
        <v>192</v>
      </c>
      <c r="BI6" s="109" t="s">
        <v>193</v>
      </c>
      <c r="BJ6" s="109" t="s">
        <v>193</v>
      </c>
      <c r="BK6" s="109" t="s">
        <v>193</v>
      </c>
      <c r="BL6" s="109" t="s">
        <v>193</v>
      </c>
      <c r="BM6" s="109" t="s">
        <v>194</v>
      </c>
      <c r="BN6" s="109" t="s">
        <v>194</v>
      </c>
      <c r="BO6" s="109" t="s">
        <v>194</v>
      </c>
      <c r="BP6" s="109" t="s">
        <v>194</v>
      </c>
      <c r="BQ6" s="109" t="s">
        <v>195</v>
      </c>
      <c r="BR6" s="109" t="s">
        <v>195</v>
      </c>
      <c r="BS6" s="109" t="s">
        <v>195</v>
      </c>
      <c r="BT6" s="109" t="s">
        <v>195</v>
      </c>
      <c r="BU6" s="109" t="s">
        <v>196</v>
      </c>
      <c r="BV6" s="109" t="s">
        <v>196</v>
      </c>
      <c r="BW6" s="109" t="s">
        <v>196</v>
      </c>
      <c r="BX6" s="109" t="s">
        <v>196</v>
      </c>
      <c r="BY6" s="109" t="s">
        <v>197</v>
      </c>
      <c r="BZ6" s="109" t="s">
        <v>197</v>
      </c>
      <c r="CA6" s="109" t="s">
        <v>197</v>
      </c>
      <c r="CB6" s="109" t="s">
        <v>198</v>
      </c>
      <c r="CC6" s="109" t="s">
        <v>199</v>
      </c>
      <c r="CD6" s="109" t="s">
        <v>200</v>
      </c>
      <c r="CE6" s="109" t="s">
        <v>200</v>
      </c>
      <c r="CF6" s="109" t="s">
        <v>200</v>
      </c>
      <c r="CG6" s="109" t="s">
        <v>201</v>
      </c>
      <c r="CH6" s="109" t="s">
        <v>201</v>
      </c>
      <c r="CI6" s="109" t="s">
        <v>201</v>
      </c>
      <c r="CJ6" s="109" t="s">
        <v>201</v>
      </c>
      <c r="CK6" s="109" t="s">
        <v>202</v>
      </c>
      <c r="CL6" s="109" t="s">
        <v>202</v>
      </c>
      <c r="CM6" s="109" t="s">
        <v>202</v>
      </c>
      <c r="CN6" s="109" t="s">
        <v>202</v>
      </c>
      <c r="CO6" s="110" t="s">
        <v>203</v>
      </c>
      <c r="CP6" s="109" t="s">
        <v>203</v>
      </c>
      <c r="CQ6" s="109" t="s">
        <v>203</v>
      </c>
      <c r="CR6" s="109" t="s">
        <v>203</v>
      </c>
      <c r="CS6" s="111" t="s">
        <v>204</v>
      </c>
      <c r="CT6" s="110" t="s">
        <v>205</v>
      </c>
      <c r="CU6" s="112" t="s">
        <v>204</v>
      </c>
      <c r="CV6" s="113" t="s">
        <v>204</v>
      </c>
      <c r="CW6" s="111" t="s">
        <v>206</v>
      </c>
      <c r="CX6" s="110" t="s">
        <v>207</v>
      </c>
      <c r="CY6" s="112" t="s">
        <v>206</v>
      </c>
      <c r="CZ6" s="113" t="s">
        <v>206</v>
      </c>
      <c r="DA6" s="111" t="s">
        <v>208</v>
      </c>
      <c r="DB6" s="110" t="s">
        <v>208</v>
      </c>
      <c r="DC6" s="112" t="s">
        <v>208</v>
      </c>
      <c r="DD6" s="113" t="s">
        <v>208</v>
      </c>
      <c r="DE6" s="110" t="s">
        <v>209</v>
      </c>
      <c r="DF6" s="110" t="s">
        <v>209</v>
      </c>
      <c r="DG6" s="110" t="s">
        <v>209</v>
      </c>
      <c r="DH6" s="110" t="s">
        <v>209</v>
      </c>
      <c r="DI6" s="110"/>
      <c r="DJ6" s="110"/>
      <c r="DK6" s="110"/>
      <c r="DL6" s="110"/>
      <c r="DM6" s="110"/>
      <c r="DN6" s="114"/>
      <c r="DO6" s="114"/>
      <c r="DP6" s="114"/>
      <c r="DQ6" s="115"/>
      <c r="DR6" s="115"/>
      <c r="DS6" s="115"/>
      <c r="DT6" s="115"/>
      <c r="DU6" s="115"/>
      <c r="DV6" s="115"/>
      <c r="DW6" s="115"/>
      <c r="DX6" s="115"/>
      <c r="DY6" s="115"/>
      <c r="DZ6" s="115"/>
      <c r="EA6" s="115"/>
      <c r="EB6" s="115"/>
      <c r="EC6" s="239"/>
    </row>
    <row r="7" spans="2:190" ht="24.75" customHeight="1" thickTop="1" thickBot="1" x14ac:dyDescent="0.25">
      <c r="B7" s="108"/>
      <c r="T7" s="116"/>
      <c r="U7" s="117"/>
      <c r="V7" s="118">
        <v>32441</v>
      </c>
      <c r="W7" s="118">
        <v>32496</v>
      </c>
      <c r="X7" s="118">
        <v>32566</v>
      </c>
      <c r="Y7" s="118">
        <v>32615</v>
      </c>
      <c r="Z7" s="118">
        <v>32713</v>
      </c>
      <c r="AA7" s="118">
        <v>32811</v>
      </c>
      <c r="AB7" s="118">
        <v>32881</v>
      </c>
      <c r="AC7" s="118">
        <v>32975</v>
      </c>
      <c r="AD7" s="118">
        <v>33080</v>
      </c>
      <c r="AE7" s="118">
        <v>33158</v>
      </c>
      <c r="AF7" s="118">
        <v>33249</v>
      </c>
      <c r="AG7" s="118">
        <v>33340</v>
      </c>
      <c r="AH7" s="118">
        <v>33445</v>
      </c>
      <c r="AI7" s="118">
        <v>33522</v>
      </c>
      <c r="AJ7" s="118">
        <v>33616</v>
      </c>
      <c r="AK7" s="118">
        <v>33707</v>
      </c>
      <c r="AL7" s="118">
        <v>33767</v>
      </c>
      <c r="AM7" s="118">
        <v>33834</v>
      </c>
      <c r="AN7" s="118">
        <v>33889</v>
      </c>
      <c r="AO7" s="118">
        <v>34115</v>
      </c>
      <c r="AP7" s="118">
        <v>34193</v>
      </c>
      <c r="AQ7" s="118">
        <v>34299</v>
      </c>
      <c r="AR7" s="118">
        <v>34375</v>
      </c>
      <c r="AS7" s="118">
        <v>34480</v>
      </c>
      <c r="AT7" s="118">
        <v>34572</v>
      </c>
      <c r="AU7" s="118">
        <v>34663</v>
      </c>
      <c r="AV7" s="118">
        <v>34757</v>
      </c>
      <c r="AW7" s="118">
        <v>34845</v>
      </c>
      <c r="AX7" s="118">
        <v>34922</v>
      </c>
      <c r="AY7" s="118">
        <v>35016</v>
      </c>
      <c r="AZ7" s="118">
        <v>35108</v>
      </c>
      <c r="BA7" s="118">
        <v>35198</v>
      </c>
      <c r="BB7" s="118">
        <v>35289</v>
      </c>
      <c r="BC7" s="118">
        <v>35381</v>
      </c>
      <c r="BD7" s="118">
        <v>35487</v>
      </c>
      <c r="BE7" s="118">
        <v>35562</v>
      </c>
      <c r="BF7" s="118">
        <v>35654</v>
      </c>
      <c r="BG7" s="118">
        <v>35746</v>
      </c>
      <c r="BH7" s="118">
        <v>35839</v>
      </c>
      <c r="BI7" s="118">
        <v>35962</v>
      </c>
      <c r="BJ7" s="118">
        <v>36013</v>
      </c>
      <c r="BK7" s="118">
        <v>36055</v>
      </c>
      <c r="BL7" s="118">
        <v>36193</v>
      </c>
      <c r="BM7" s="118">
        <v>36320</v>
      </c>
      <c r="BN7" s="118">
        <v>36382</v>
      </c>
      <c r="BO7" s="118">
        <v>36514</v>
      </c>
      <c r="BP7" s="118">
        <v>36579</v>
      </c>
      <c r="BQ7" s="118">
        <v>36766</v>
      </c>
      <c r="BR7" s="118">
        <v>36797</v>
      </c>
      <c r="BS7" s="118">
        <v>36846</v>
      </c>
      <c r="BT7" s="118">
        <v>36907</v>
      </c>
      <c r="BU7" s="118">
        <v>37103</v>
      </c>
      <c r="BV7" s="118">
        <v>37159</v>
      </c>
      <c r="BW7" s="118">
        <v>37224</v>
      </c>
      <c r="BX7" s="118">
        <v>37287</v>
      </c>
      <c r="BY7" s="118">
        <v>37424</v>
      </c>
      <c r="BZ7" s="118">
        <v>37526</v>
      </c>
      <c r="CA7" s="118">
        <v>37592</v>
      </c>
      <c r="CB7" s="118">
        <v>37325</v>
      </c>
      <c r="CC7" s="118">
        <v>37768</v>
      </c>
      <c r="CD7" s="118">
        <v>37858</v>
      </c>
      <c r="CE7" s="118">
        <v>37960</v>
      </c>
      <c r="CF7" s="118">
        <v>38049</v>
      </c>
      <c r="CG7" s="118">
        <v>38156</v>
      </c>
      <c r="CH7" s="118">
        <v>38251</v>
      </c>
      <c r="CI7" s="118">
        <v>38343</v>
      </c>
      <c r="CJ7" s="118">
        <v>38427</v>
      </c>
      <c r="CK7" s="118">
        <v>38502</v>
      </c>
      <c r="CL7" s="118">
        <v>38595</v>
      </c>
      <c r="CM7" s="118">
        <v>38672</v>
      </c>
      <c r="CN7" s="119">
        <v>38779</v>
      </c>
      <c r="CO7" s="119">
        <v>38887</v>
      </c>
      <c r="CP7" s="119">
        <v>38957</v>
      </c>
      <c r="CQ7" s="119">
        <v>38985</v>
      </c>
      <c r="CR7" s="119"/>
      <c r="CS7" s="120">
        <v>39246</v>
      </c>
      <c r="CT7" s="119">
        <v>39330</v>
      </c>
      <c r="CU7" s="121">
        <v>39413</v>
      </c>
      <c r="CV7" s="122">
        <v>39472</v>
      </c>
      <c r="CW7" s="120">
        <v>39581</v>
      </c>
      <c r="CX7" s="119">
        <v>39658</v>
      </c>
      <c r="CY7" s="121">
        <v>39756</v>
      </c>
      <c r="CZ7" s="122">
        <v>39853</v>
      </c>
      <c r="DA7" s="120">
        <v>39927</v>
      </c>
      <c r="DB7" s="119">
        <v>40009</v>
      </c>
      <c r="DC7" s="121">
        <v>40108</v>
      </c>
      <c r="DD7" s="122">
        <v>40196</v>
      </c>
      <c r="DE7" s="119">
        <v>40289</v>
      </c>
      <c r="DF7" s="119">
        <v>40387</v>
      </c>
      <c r="DG7" s="119">
        <v>40471</v>
      </c>
      <c r="DH7" s="119">
        <v>40550</v>
      </c>
      <c r="DI7" s="119">
        <v>40654</v>
      </c>
      <c r="DJ7" s="119">
        <v>40752</v>
      </c>
      <c r="DK7" s="119">
        <v>40833</v>
      </c>
      <c r="DL7" s="119">
        <v>40931</v>
      </c>
      <c r="DM7" s="123">
        <v>41015</v>
      </c>
      <c r="DN7" s="123">
        <v>41113</v>
      </c>
      <c r="DO7" s="123">
        <v>41186</v>
      </c>
      <c r="DP7" s="226">
        <v>41285</v>
      </c>
      <c r="DQ7" s="281">
        <v>41386</v>
      </c>
      <c r="DR7" s="281">
        <v>41467</v>
      </c>
      <c r="DS7" s="281">
        <v>41578</v>
      </c>
      <c r="DT7" s="281">
        <v>41646</v>
      </c>
      <c r="DU7" s="281">
        <v>41752</v>
      </c>
      <c r="DV7" s="281">
        <v>41836</v>
      </c>
      <c r="DW7" s="281">
        <v>41920</v>
      </c>
      <c r="DX7" s="281">
        <v>42011</v>
      </c>
      <c r="DY7" s="281">
        <v>42110</v>
      </c>
      <c r="DZ7" s="281">
        <v>42212</v>
      </c>
      <c r="EA7" s="281">
        <v>42262</v>
      </c>
      <c r="EB7" s="306">
        <v>42472</v>
      </c>
      <c r="EC7" s="307">
        <v>42570</v>
      </c>
    </row>
    <row r="8" spans="2:190" s="125" customFormat="1" ht="24.75" customHeight="1" thickTop="1" x14ac:dyDescent="0.2">
      <c r="B8" s="124"/>
      <c r="T8" s="126"/>
      <c r="U8" s="127" t="s">
        <v>210</v>
      </c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>
        <v>22</v>
      </c>
      <c r="BJ8" s="128">
        <v>26.2</v>
      </c>
      <c r="BK8" s="128">
        <v>24.5</v>
      </c>
      <c r="BL8" s="128">
        <v>6.1</v>
      </c>
      <c r="BM8" s="128">
        <v>21.1</v>
      </c>
      <c r="BN8" s="128">
        <v>28.8</v>
      </c>
      <c r="BO8" s="128">
        <v>8.4</v>
      </c>
      <c r="BP8" s="128">
        <v>5.4</v>
      </c>
      <c r="BQ8" s="128">
        <v>29</v>
      </c>
      <c r="BR8" s="128">
        <v>24.2</v>
      </c>
      <c r="BS8" s="128">
        <v>15.5</v>
      </c>
      <c r="BT8" s="128">
        <v>5.0999999999999996</v>
      </c>
      <c r="BU8" s="128">
        <v>30.7</v>
      </c>
      <c r="BV8" s="128">
        <v>23</v>
      </c>
      <c r="BW8" s="128">
        <v>11.3</v>
      </c>
      <c r="BX8" s="128">
        <v>6.8</v>
      </c>
      <c r="BY8" s="128">
        <v>26</v>
      </c>
      <c r="BZ8" s="128">
        <v>24.3</v>
      </c>
      <c r="CA8" s="128">
        <v>11.9</v>
      </c>
      <c r="CB8" s="128"/>
      <c r="CC8" s="129">
        <v>21</v>
      </c>
      <c r="CD8" s="129">
        <v>26.6</v>
      </c>
      <c r="CE8" s="128">
        <v>12.8</v>
      </c>
      <c r="CF8" s="129">
        <v>7.1</v>
      </c>
      <c r="CG8" s="129">
        <v>25.4</v>
      </c>
      <c r="CH8" s="128">
        <v>26.4</v>
      </c>
      <c r="CI8" s="128">
        <v>11.9</v>
      </c>
      <c r="CJ8" s="128">
        <v>11.1</v>
      </c>
      <c r="CK8" s="128">
        <v>21.5</v>
      </c>
      <c r="CL8" s="128">
        <v>25.3</v>
      </c>
      <c r="CM8" s="128">
        <v>15.2</v>
      </c>
      <c r="CN8" s="130">
        <v>7.5</v>
      </c>
      <c r="CO8" s="130">
        <v>22.3</v>
      </c>
      <c r="CP8" s="130">
        <v>26.3</v>
      </c>
      <c r="CQ8" s="130">
        <v>23.8</v>
      </c>
      <c r="CR8" s="130"/>
      <c r="CS8" s="131">
        <v>23.4</v>
      </c>
      <c r="CT8" s="130">
        <v>29</v>
      </c>
      <c r="CU8" s="132">
        <v>12.5</v>
      </c>
      <c r="CV8" s="133">
        <v>5.0999999999999996</v>
      </c>
      <c r="CW8" s="131">
        <v>18</v>
      </c>
      <c r="CX8" s="130">
        <v>28.2</v>
      </c>
      <c r="CY8" s="132">
        <v>16.100000000000001</v>
      </c>
      <c r="CZ8" s="133">
        <v>7.1</v>
      </c>
      <c r="DA8" s="131">
        <v>15.6</v>
      </c>
      <c r="DB8" s="130">
        <v>24.3</v>
      </c>
      <c r="DC8" s="132">
        <v>18.8</v>
      </c>
      <c r="DD8" s="133">
        <v>5.2</v>
      </c>
      <c r="DE8" s="130">
        <v>13.4</v>
      </c>
      <c r="DF8" s="130">
        <v>28.1</v>
      </c>
      <c r="DG8" s="130">
        <v>18.600000000000001</v>
      </c>
      <c r="DH8" s="130">
        <v>6.3</v>
      </c>
      <c r="DI8" s="130">
        <v>15.1</v>
      </c>
      <c r="DJ8" s="130">
        <v>22.2</v>
      </c>
      <c r="DK8" s="130">
        <v>18.5</v>
      </c>
      <c r="DL8" s="130">
        <v>6.6</v>
      </c>
      <c r="DM8" s="134">
        <v>13.4</v>
      </c>
      <c r="DN8" s="134">
        <v>23.1</v>
      </c>
      <c r="DO8" s="134">
        <v>21.9</v>
      </c>
      <c r="DP8" s="134">
        <v>5.4</v>
      </c>
      <c r="DQ8" s="282">
        <v>14.8</v>
      </c>
      <c r="DR8" s="282">
        <v>27.6</v>
      </c>
      <c r="DS8" s="282">
        <v>17</v>
      </c>
      <c r="DT8" s="282">
        <v>6.6</v>
      </c>
      <c r="DU8" s="282">
        <v>15.1</v>
      </c>
      <c r="DV8" s="282">
        <v>24.3</v>
      </c>
      <c r="DW8" s="282">
        <v>20.100000000000001</v>
      </c>
      <c r="DX8" s="282">
        <v>6.1</v>
      </c>
      <c r="DY8" s="282">
        <v>13.5</v>
      </c>
      <c r="DZ8" s="282">
        <v>24.1</v>
      </c>
      <c r="EA8" s="282">
        <v>21.6</v>
      </c>
      <c r="EB8" s="240">
        <v>12.6</v>
      </c>
      <c r="EC8" s="227">
        <v>24.2</v>
      </c>
    </row>
    <row r="9" spans="2:190" ht="25.5" customHeight="1" x14ac:dyDescent="0.2">
      <c r="B9" s="135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7">
        <v>1</v>
      </c>
      <c r="U9" s="138" t="s">
        <v>211</v>
      </c>
      <c r="V9" s="139">
        <v>6.6</v>
      </c>
      <c r="W9" s="140">
        <v>6.8</v>
      </c>
      <c r="X9" s="139">
        <v>6.5</v>
      </c>
      <c r="Y9" s="139">
        <v>7.8</v>
      </c>
      <c r="Z9" s="139">
        <v>8.6999999999999993</v>
      </c>
      <c r="AA9" s="139">
        <v>6.7</v>
      </c>
      <c r="AB9" s="139">
        <v>6.8</v>
      </c>
      <c r="AC9" s="139">
        <v>7.1</v>
      </c>
      <c r="AD9" s="139">
        <v>7.2</v>
      </c>
      <c r="AE9" s="140">
        <v>6.8</v>
      </c>
      <c r="AF9" s="139">
        <v>6.8</v>
      </c>
      <c r="AG9" s="139">
        <v>7</v>
      </c>
      <c r="AH9" s="139">
        <v>8</v>
      </c>
      <c r="AI9" s="139">
        <v>7.2</v>
      </c>
      <c r="AJ9" s="139">
        <v>7.1</v>
      </c>
      <c r="AK9" s="139">
        <v>7.3</v>
      </c>
      <c r="AL9" s="139">
        <v>7.1</v>
      </c>
      <c r="AM9" s="140">
        <v>8.9</v>
      </c>
      <c r="AN9" s="139">
        <v>6.8</v>
      </c>
      <c r="AO9" s="139">
        <v>7.1</v>
      </c>
      <c r="AP9" s="139">
        <v>7</v>
      </c>
      <c r="AQ9" s="139">
        <v>7.1</v>
      </c>
      <c r="AR9" s="139">
        <v>7</v>
      </c>
      <c r="AS9" s="139">
        <v>7.3</v>
      </c>
      <c r="AT9" s="139">
        <v>7.7</v>
      </c>
      <c r="AU9" s="140">
        <v>7.5</v>
      </c>
      <c r="AV9" s="139">
        <v>7</v>
      </c>
      <c r="AW9" s="139">
        <v>7.3</v>
      </c>
      <c r="AX9" s="139">
        <v>8.4</v>
      </c>
      <c r="AY9" s="139">
        <v>6.7</v>
      </c>
      <c r="AZ9" s="139">
        <v>7.1</v>
      </c>
      <c r="BA9" s="139">
        <v>8</v>
      </c>
      <c r="BB9" s="139">
        <v>8.4</v>
      </c>
      <c r="BC9" s="140">
        <v>6.8</v>
      </c>
      <c r="BD9" s="139">
        <v>6.9</v>
      </c>
      <c r="BE9" s="139">
        <v>7.3</v>
      </c>
      <c r="BF9" s="139">
        <v>7.4</v>
      </c>
      <c r="BG9" s="139">
        <v>6.6</v>
      </c>
      <c r="BH9" s="139">
        <v>6.6</v>
      </c>
      <c r="BI9" s="139">
        <v>7.7</v>
      </c>
      <c r="BJ9" s="140">
        <v>8.3000000000000007</v>
      </c>
      <c r="BK9" s="139">
        <v>7.4</v>
      </c>
      <c r="BL9" s="139">
        <v>7.2</v>
      </c>
      <c r="BM9" s="139">
        <v>7.5</v>
      </c>
      <c r="BN9" s="139">
        <v>7.5</v>
      </c>
      <c r="BO9" s="139">
        <v>6.8</v>
      </c>
      <c r="BP9" s="139">
        <v>6.8</v>
      </c>
      <c r="BQ9" s="139">
        <v>7.5</v>
      </c>
      <c r="BR9" s="139">
        <v>6.8</v>
      </c>
      <c r="BS9" s="139">
        <v>6.8</v>
      </c>
      <c r="BT9" s="139">
        <v>6.59</v>
      </c>
      <c r="BU9" s="139">
        <v>8.1</v>
      </c>
      <c r="BV9" s="139">
        <v>8.9</v>
      </c>
      <c r="BW9" s="139">
        <v>6.4</v>
      </c>
      <c r="BX9" s="139">
        <v>6.8</v>
      </c>
      <c r="BY9" s="139">
        <v>7.9</v>
      </c>
      <c r="BZ9" s="139">
        <v>6.8</v>
      </c>
      <c r="CA9" s="139">
        <v>6.4</v>
      </c>
      <c r="CB9" s="139">
        <v>6.7</v>
      </c>
      <c r="CC9" s="139">
        <v>6.6</v>
      </c>
      <c r="CD9" s="139">
        <v>8.1</v>
      </c>
      <c r="CE9" s="139">
        <v>6.6</v>
      </c>
      <c r="CF9" s="139">
        <v>6.7</v>
      </c>
      <c r="CG9" s="139">
        <v>7.52</v>
      </c>
      <c r="CH9" s="139">
        <v>7.05</v>
      </c>
      <c r="CI9" s="139">
        <v>7.03</v>
      </c>
      <c r="CJ9" s="139">
        <v>7.26</v>
      </c>
      <c r="CK9" s="139">
        <v>6.9842808392057947</v>
      </c>
      <c r="CL9" s="139">
        <v>7.1698848809173059</v>
      </c>
      <c r="CM9" s="139">
        <v>6.8395396456636943</v>
      </c>
      <c r="CN9" s="141">
        <v>6.8349712183221527</v>
      </c>
      <c r="CO9" s="141">
        <v>6.9547410106634633</v>
      </c>
      <c r="CP9" s="141">
        <v>6.5945951332274966</v>
      </c>
      <c r="CQ9" s="141">
        <v>6.983628145044011</v>
      </c>
      <c r="CR9" s="141"/>
      <c r="CS9" s="142">
        <v>7.1681605304378344</v>
      </c>
      <c r="CT9" s="141">
        <v>7.142672792415329</v>
      </c>
      <c r="CU9" s="143">
        <v>7.174741010663463</v>
      </c>
      <c r="CV9" s="144">
        <v>6.9289646597059393</v>
      </c>
      <c r="CW9" s="142">
        <v>7.1377930894940462</v>
      </c>
      <c r="CX9" s="141">
        <v>8.3648599430488488</v>
      </c>
      <c r="CY9" s="143">
        <v>6.9627446509488085</v>
      </c>
      <c r="CZ9" s="144">
        <v>7.1274097561446172</v>
      </c>
      <c r="DA9" s="142">
        <v>7.0982533873677172</v>
      </c>
      <c r="DB9" s="141">
        <v>6.9077930894940449</v>
      </c>
      <c r="DC9" s="143">
        <v>7.0944274639437301</v>
      </c>
      <c r="DD9" s="144">
        <v>7.1028729789970271</v>
      </c>
      <c r="DE9" s="141">
        <v>6.9819954231700736</v>
      </c>
      <c r="DF9" s="141">
        <v>7.2516328410114008</v>
      </c>
      <c r="DG9" s="141">
        <v>7.1196903625018795</v>
      </c>
      <c r="DH9" s="141">
        <v>6.8205730934826851</v>
      </c>
      <c r="DI9" s="141">
        <v>7.1911168063862076</v>
      </c>
      <c r="DJ9" s="141">
        <v>7.1099616235818042</v>
      </c>
      <c r="DK9" s="141">
        <v>6.9282790332061035</v>
      </c>
      <c r="DL9" s="141">
        <v>7.3148944688765916</v>
      </c>
      <c r="DM9" s="145">
        <v>7.1214616657453647</v>
      </c>
      <c r="DN9" s="145">
        <v>7.0506080749394116</v>
      </c>
      <c r="DO9" s="145">
        <v>7.0999616235818044</v>
      </c>
      <c r="DP9" s="145">
        <v>7.1765639722342156</v>
      </c>
      <c r="DQ9" s="283">
        <v>7.2364497400488048</v>
      </c>
      <c r="DR9" s="283">
        <v>7.2665258982293102</v>
      </c>
      <c r="DS9" s="283">
        <v>7.0966029365523573</v>
      </c>
      <c r="DT9" s="283">
        <v>7.1224655170551348</v>
      </c>
      <c r="DU9" s="283">
        <v>7.0945839517941556</v>
      </c>
      <c r="DV9" s="283">
        <v>6.9684476155931927</v>
      </c>
      <c r="DW9" s="283">
        <v>7.2677742259792657</v>
      </c>
      <c r="DX9" s="283">
        <v>6.9856398435228115</v>
      </c>
      <c r="DY9" s="283">
        <v>7.2845072707506162</v>
      </c>
      <c r="DZ9" s="283">
        <v>7.0341979662924157</v>
      </c>
      <c r="EA9" s="283">
        <v>7.1909531477334223</v>
      </c>
      <c r="EB9" s="241">
        <v>6.9093910078123724</v>
      </c>
      <c r="EC9" s="228">
        <v>7.3151496062040398</v>
      </c>
      <c r="ED9" s="146"/>
      <c r="EE9" s="136"/>
      <c r="EF9" s="136"/>
      <c r="EG9" s="136"/>
      <c r="EH9" s="136"/>
      <c r="EI9" s="136"/>
      <c r="EJ9" s="136"/>
      <c r="EK9" s="136"/>
      <c r="EL9" s="136"/>
      <c r="EM9" s="136"/>
      <c r="EN9" s="136"/>
      <c r="EO9" s="136"/>
      <c r="EP9" s="136"/>
      <c r="EQ9" s="136"/>
      <c r="ER9" s="136"/>
      <c r="ES9" s="136"/>
      <c r="ET9" s="136"/>
      <c r="EU9" s="136"/>
      <c r="EV9" s="136"/>
      <c r="EW9" s="136"/>
      <c r="EX9" s="136"/>
      <c r="EY9" s="136"/>
      <c r="EZ9" s="136"/>
      <c r="FA9" s="136"/>
      <c r="FB9" s="136"/>
      <c r="FC9" s="136"/>
      <c r="FD9" s="136"/>
      <c r="FE9" s="136"/>
      <c r="FF9" s="136"/>
      <c r="FG9" s="136"/>
      <c r="FH9" s="136"/>
      <c r="FI9" s="136"/>
      <c r="FJ9" s="136"/>
      <c r="FK9" s="136"/>
      <c r="FL9" s="136"/>
      <c r="FM9" s="136"/>
      <c r="FN9" s="136"/>
      <c r="FO9" s="136"/>
      <c r="FP9" s="136"/>
      <c r="FQ9" s="136"/>
      <c r="FR9" s="136"/>
      <c r="FS9" s="136"/>
      <c r="FT9" s="136"/>
      <c r="FU9" s="136"/>
      <c r="FV9" s="136"/>
      <c r="FW9" s="136"/>
      <c r="FX9" s="136"/>
      <c r="FY9" s="136"/>
      <c r="FZ9" s="136"/>
      <c r="GA9" s="136"/>
      <c r="GB9" s="136"/>
      <c r="GC9" s="136"/>
      <c r="GD9" s="136"/>
      <c r="GE9" s="136"/>
      <c r="GF9" s="136"/>
      <c r="GG9" s="136"/>
      <c r="GH9" s="136"/>
    </row>
    <row r="10" spans="2:190" ht="24.75" customHeight="1" x14ac:dyDescent="0.2">
      <c r="B10" s="135"/>
      <c r="C10" s="136"/>
      <c r="D10" s="136"/>
      <c r="T10" s="137">
        <v>2</v>
      </c>
      <c r="U10" s="138" t="s">
        <v>212</v>
      </c>
      <c r="V10" s="139">
        <v>3.22</v>
      </c>
      <c r="W10" s="139">
        <v>3.26</v>
      </c>
      <c r="X10" s="139">
        <v>3.59</v>
      </c>
      <c r="Y10" s="139">
        <v>3.12</v>
      </c>
      <c r="Z10" s="139">
        <v>2.95</v>
      </c>
      <c r="AA10" s="139">
        <v>3.52</v>
      </c>
      <c r="AB10" s="139">
        <v>3.73</v>
      </c>
      <c r="AC10" s="139">
        <v>3.29</v>
      </c>
      <c r="AD10" s="139">
        <v>3.27</v>
      </c>
      <c r="AE10" s="139">
        <v>3.19</v>
      </c>
      <c r="AF10" s="139">
        <v>3.22</v>
      </c>
      <c r="AG10" s="139">
        <v>3.36</v>
      </c>
      <c r="AH10" s="139">
        <v>2.96</v>
      </c>
      <c r="AI10" s="139">
        <v>3.46</v>
      </c>
      <c r="AJ10" s="139">
        <v>3.65</v>
      </c>
      <c r="AK10" s="139">
        <v>3.64</v>
      </c>
      <c r="AL10" s="139">
        <v>3.37</v>
      </c>
      <c r="AM10" s="139">
        <v>3.42</v>
      </c>
      <c r="AN10" s="139">
        <v>3.84</v>
      </c>
      <c r="AO10" s="139">
        <v>4.13</v>
      </c>
      <c r="AP10" s="139">
        <v>3.72</v>
      </c>
      <c r="AQ10" s="139">
        <v>4.08</v>
      </c>
      <c r="AR10" s="139">
        <v>4.18</v>
      </c>
      <c r="AS10" s="139">
        <v>3.94</v>
      </c>
      <c r="AT10" s="139">
        <v>4.21</v>
      </c>
      <c r="AU10" s="139">
        <v>4.2699999999999996</v>
      </c>
      <c r="AV10" s="139">
        <v>4.1399999999999997</v>
      </c>
      <c r="AW10" s="139">
        <v>3.56</v>
      </c>
      <c r="AX10" s="139">
        <v>3.55</v>
      </c>
      <c r="AY10" s="139">
        <v>4.63</v>
      </c>
      <c r="AZ10" s="139">
        <v>4.49</v>
      </c>
      <c r="BA10" s="139">
        <v>4.45</v>
      </c>
      <c r="BB10" s="139">
        <v>4.4000000000000004</v>
      </c>
      <c r="BC10" s="139">
        <v>4.8099999999999996</v>
      </c>
      <c r="BD10" s="139">
        <v>4.3499999999999996</v>
      </c>
      <c r="BE10" s="139">
        <v>4.13</v>
      </c>
      <c r="BF10" s="139">
        <v>3.69</v>
      </c>
      <c r="BG10" s="139">
        <v>4.5999999999999996</v>
      </c>
      <c r="BH10" s="139">
        <v>3.78</v>
      </c>
      <c r="BI10" s="139">
        <v>3.57</v>
      </c>
      <c r="BJ10" s="139">
        <v>3.73</v>
      </c>
      <c r="BK10" s="139">
        <v>4.08</v>
      </c>
      <c r="BL10" s="139">
        <v>4.4000000000000004</v>
      </c>
      <c r="BM10" s="139">
        <v>3.96</v>
      </c>
      <c r="BN10" s="139">
        <v>3.98</v>
      </c>
      <c r="BO10" s="139">
        <v>4.22</v>
      </c>
      <c r="BP10" s="139">
        <v>4.22</v>
      </c>
      <c r="BQ10" s="139">
        <v>4.07</v>
      </c>
      <c r="BR10" s="139">
        <v>3.95</v>
      </c>
      <c r="BS10" s="139">
        <v>4.24</v>
      </c>
      <c r="BT10" s="139">
        <v>4.2699999999999996</v>
      </c>
      <c r="BU10" s="139">
        <v>4.17</v>
      </c>
      <c r="BV10" s="139">
        <v>4.586666666666666</v>
      </c>
      <c r="BW10" s="139">
        <v>4.5533333333333337</v>
      </c>
      <c r="BX10" s="139">
        <v>3.9933333333333332</v>
      </c>
      <c r="BY10" s="139">
        <v>4.2816666666666663</v>
      </c>
      <c r="BZ10" s="139">
        <v>4.6549999999999994</v>
      </c>
      <c r="CA10" s="139">
        <v>4.83</v>
      </c>
      <c r="CB10" s="139">
        <v>4.3233333333333333</v>
      </c>
      <c r="CC10" s="139">
        <v>3.92</v>
      </c>
      <c r="CD10" s="139">
        <v>3.61</v>
      </c>
      <c r="CE10" s="139">
        <v>4.3</v>
      </c>
      <c r="CF10" s="139">
        <v>4.5599999999999996</v>
      </c>
      <c r="CG10" s="139">
        <v>3.92</v>
      </c>
      <c r="CH10" s="139">
        <v>3.98</v>
      </c>
      <c r="CI10" s="139">
        <v>4.16</v>
      </c>
      <c r="CJ10" s="139">
        <v>4.1349999999999998</v>
      </c>
      <c r="CK10" s="139">
        <v>4.5149999999999997</v>
      </c>
      <c r="CL10" s="139">
        <v>4.92</v>
      </c>
      <c r="CM10" s="139">
        <v>4.4450000000000003</v>
      </c>
      <c r="CN10" s="141">
        <v>3.9950000000000001</v>
      </c>
      <c r="CO10" s="141">
        <v>3.5649999999999999</v>
      </c>
      <c r="CP10" s="141">
        <v>4.03</v>
      </c>
      <c r="CQ10" s="141">
        <v>4.2149999999999999</v>
      </c>
      <c r="CR10" s="141"/>
      <c r="CS10" s="142">
        <v>4.57</v>
      </c>
      <c r="CT10" s="141">
        <v>4.1850000000000005</v>
      </c>
      <c r="CU10" s="143">
        <v>4.7699999999999996</v>
      </c>
      <c r="CV10" s="144">
        <v>4.8049999999999997</v>
      </c>
      <c r="CW10" s="142">
        <v>4.3250000000000002</v>
      </c>
      <c r="CX10" s="141">
        <v>3.9333333333333336</v>
      </c>
      <c r="CY10" s="143">
        <v>4.4083333333333332</v>
      </c>
      <c r="CZ10" s="144">
        <v>4.7633333333333328</v>
      </c>
      <c r="DA10" s="142">
        <v>4.2349999999999994</v>
      </c>
      <c r="DB10" s="141">
        <v>3.8366666666666669</v>
      </c>
      <c r="DC10" s="143">
        <v>4.3733333333333331</v>
      </c>
      <c r="DD10" s="144">
        <v>4.585</v>
      </c>
      <c r="DE10" s="141">
        <v>3.7816666666666663</v>
      </c>
      <c r="DF10" s="141">
        <v>3.3416666666666668</v>
      </c>
      <c r="DG10" s="141">
        <v>3.8449999999999998</v>
      </c>
      <c r="DH10" s="141">
        <v>3.98</v>
      </c>
      <c r="DI10" s="141">
        <v>4.1058900000000005</v>
      </c>
      <c r="DJ10" s="141">
        <v>3.724275</v>
      </c>
      <c r="DK10" s="141">
        <v>3.5028000000000001</v>
      </c>
      <c r="DL10" s="141">
        <v>4.0608749999999993</v>
      </c>
      <c r="DM10" s="145">
        <v>3.6150000000000002</v>
      </c>
      <c r="DN10" s="145">
        <v>3.4</v>
      </c>
      <c r="DO10" s="145">
        <v>3.93</v>
      </c>
      <c r="DP10" s="145">
        <v>4.09</v>
      </c>
      <c r="DQ10" s="283">
        <v>4.0999999999999996</v>
      </c>
      <c r="DR10" s="283">
        <v>3.6950000000000003</v>
      </c>
      <c r="DS10" s="283">
        <v>3.89</v>
      </c>
      <c r="DT10" s="283">
        <v>4.09</v>
      </c>
      <c r="DU10" s="283">
        <v>3.87</v>
      </c>
      <c r="DV10" s="283">
        <v>3.45</v>
      </c>
      <c r="DW10" s="283">
        <v>3.7549999999999999</v>
      </c>
      <c r="DX10" s="283">
        <v>3.8600000000000003</v>
      </c>
      <c r="DY10" s="283">
        <v>3.85</v>
      </c>
      <c r="DZ10" s="283">
        <v>3.3099999999999996</v>
      </c>
      <c r="EA10" s="283">
        <v>3.5350000000000001</v>
      </c>
      <c r="EB10" s="241">
        <v>3.7450000000000001</v>
      </c>
      <c r="EC10" s="228">
        <v>3.7149999999999999</v>
      </c>
    </row>
    <row r="11" spans="2:190" ht="24.75" customHeight="1" x14ac:dyDescent="0.2">
      <c r="B11" s="135"/>
      <c r="T11" s="137">
        <v>3</v>
      </c>
      <c r="U11" s="138" t="s">
        <v>213</v>
      </c>
      <c r="V11" s="147">
        <v>0.13788004436140558</v>
      </c>
      <c r="W11" s="147">
        <v>0.1238922137740166</v>
      </c>
      <c r="X11" s="147">
        <v>0.10390959864917522</v>
      </c>
      <c r="Y11" s="147">
        <v>0.1238922137740166</v>
      </c>
      <c r="Z11" s="147">
        <v>0.1238922137740166</v>
      </c>
      <c r="AA11" s="147">
        <v>0.10990438318662762</v>
      </c>
      <c r="AB11" s="147">
        <v>0.13788004436140558</v>
      </c>
      <c r="AC11" s="147">
        <v>0.10390959864917522</v>
      </c>
      <c r="AD11" s="147">
        <v>0.12788873679898488</v>
      </c>
      <c r="AE11" s="147">
        <v>0.10191133713669107</v>
      </c>
      <c r="AF11" s="147">
        <v>0.10390959864917522</v>
      </c>
      <c r="AG11" s="147">
        <v>0.11589916772408004</v>
      </c>
      <c r="AH11" s="147">
        <v>0.1178974292365642</v>
      </c>
      <c r="AI11" s="147">
        <v>0.11589916772408004</v>
      </c>
      <c r="AJ11" s="147">
        <v>0.11989569074904832</v>
      </c>
      <c r="AK11" s="147">
        <v>0.11989569074904832</v>
      </c>
      <c r="AL11" s="147">
        <v>0.1238922137740166</v>
      </c>
      <c r="AM11" s="147">
        <v>0.11989569074904832</v>
      </c>
      <c r="AN11" s="147">
        <v>0.1338835213364373</v>
      </c>
      <c r="AO11" s="147">
        <v>0.11989569074904832</v>
      </c>
      <c r="AP11" s="147">
        <v>0.10990438318662762</v>
      </c>
      <c r="AQ11" s="147">
        <v>0.11589916772408004</v>
      </c>
      <c r="AR11" s="147">
        <v>0.12189395226153246</v>
      </c>
      <c r="AS11" s="147">
        <v>0.11390090621159592</v>
      </c>
      <c r="AT11" s="147">
        <v>0.14787135192382628</v>
      </c>
      <c r="AU11" s="147">
        <v>0.13588178284892144</v>
      </c>
      <c r="AV11" s="147">
        <v>0.10590786016165935</v>
      </c>
      <c r="AW11" s="147">
        <v>0.11589916772408004</v>
      </c>
      <c r="AX11" s="147">
        <v>0.14187656738637383</v>
      </c>
      <c r="AY11" s="147">
        <v>0.13987830587388972</v>
      </c>
      <c r="AZ11" s="147">
        <v>0.12589047528650074</v>
      </c>
      <c r="BA11" s="147">
        <v>0.17984353612357248</v>
      </c>
      <c r="BB11" s="147">
        <v>0.17185049007363593</v>
      </c>
      <c r="BC11" s="147">
        <v>0.22380528939822353</v>
      </c>
      <c r="BD11" s="147">
        <v>0.14986961343631042</v>
      </c>
      <c r="BE11" s="147">
        <v>0.1538661364612787</v>
      </c>
      <c r="BF11" s="147">
        <v>0.15186787494879453</v>
      </c>
      <c r="BG11" s="147">
        <v>0.2058209357858663</v>
      </c>
      <c r="BH11" s="147">
        <v>0.12988699831146902</v>
      </c>
      <c r="BI11" s="147">
        <v>0.1588</v>
      </c>
      <c r="BJ11" s="147">
        <v>0.15479999999999999</v>
      </c>
      <c r="BK11" s="147">
        <v>0.1772</v>
      </c>
      <c r="BL11" s="147">
        <v>0.1716</v>
      </c>
      <c r="BM11" s="147">
        <v>0.14899999999999999</v>
      </c>
      <c r="BN11" s="147">
        <v>0.14199999999999999</v>
      </c>
      <c r="BO11" s="147">
        <v>0.13600000000000001</v>
      </c>
      <c r="BP11" s="147">
        <v>0.13500000000000001</v>
      </c>
      <c r="BQ11" s="147">
        <v>0.15126000000000001</v>
      </c>
      <c r="BR11" s="147">
        <v>0.12640000000000001</v>
      </c>
      <c r="BS11" s="147">
        <v>0.1482</v>
      </c>
      <c r="BT11" s="147">
        <v>0.1492</v>
      </c>
      <c r="BU11" s="147">
        <v>0.14057741649281824</v>
      </c>
      <c r="BV11" s="147">
        <v>0.15463182771290102</v>
      </c>
      <c r="BW11" s="147">
        <v>0.14677201480309171</v>
      </c>
      <c r="BX11" s="147">
        <v>0.10883842622566456</v>
      </c>
      <c r="BY11" s="147">
        <v>0.1275</v>
      </c>
      <c r="BZ11" s="147">
        <v>0.21099999999999999</v>
      </c>
      <c r="CA11" s="147">
        <v>0.19700000000000001</v>
      </c>
      <c r="CB11" s="147">
        <v>0.155</v>
      </c>
      <c r="CC11" s="147">
        <v>0.14799999999999999</v>
      </c>
      <c r="CD11" s="147">
        <v>0.121</v>
      </c>
      <c r="CE11" s="147">
        <v>0.154</v>
      </c>
      <c r="CF11" s="147">
        <v>0.16200000000000001</v>
      </c>
      <c r="CG11" s="147">
        <v>0.14699999999999999</v>
      </c>
      <c r="CH11" s="147">
        <v>0.14099999999999999</v>
      </c>
      <c r="CI11" s="147">
        <v>0.15</v>
      </c>
      <c r="CJ11" s="147">
        <v>0.14000000000000001</v>
      </c>
      <c r="CK11" s="147">
        <v>0.16400000000000001</v>
      </c>
      <c r="CL11" s="147">
        <v>0.16</v>
      </c>
      <c r="CM11" s="147">
        <v>0.17199999999999999</v>
      </c>
      <c r="CN11" s="148">
        <v>0.11749999999999999</v>
      </c>
      <c r="CO11" s="148">
        <v>0.13150000000000001</v>
      </c>
      <c r="CP11" s="148">
        <v>0.188</v>
      </c>
      <c r="CQ11" s="148">
        <v>0.17099999999999999</v>
      </c>
      <c r="CR11" s="148"/>
      <c r="CS11" s="149">
        <v>0.17599999999999999</v>
      </c>
      <c r="CT11" s="148">
        <v>0.19870079920079919</v>
      </c>
      <c r="CU11" s="150">
        <v>0.245</v>
      </c>
      <c r="CV11" s="151">
        <v>0.20500000000000002</v>
      </c>
      <c r="CW11" s="149">
        <v>0.1732933732933733</v>
      </c>
      <c r="CX11" s="148">
        <v>0.17106227106227107</v>
      </c>
      <c r="CY11" s="150">
        <v>0.18328338328338328</v>
      </c>
      <c r="CZ11" s="151">
        <v>0.2045954045954046</v>
      </c>
      <c r="DA11" s="149">
        <v>0.16866666666666669</v>
      </c>
      <c r="DB11" s="148">
        <v>0.15820845820845822</v>
      </c>
      <c r="DC11" s="150">
        <v>0.197002997002997</v>
      </c>
      <c r="DD11" s="151">
        <v>0.18131868131868134</v>
      </c>
      <c r="DE11" s="148">
        <v>0.14618714618714618</v>
      </c>
      <c r="DF11" s="148">
        <v>0.1433091908091908</v>
      </c>
      <c r="DG11" s="148">
        <v>0.17549117549117549</v>
      </c>
      <c r="DH11" s="148">
        <v>0.1655011655011655</v>
      </c>
      <c r="DI11" s="148">
        <v>0.16883116883116883</v>
      </c>
      <c r="DJ11" s="148">
        <v>0.15151515151515149</v>
      </c>
      <c r="DK11" s="148">
        <v>0.14252414252414253</v>
      </c>
      <c r="DL11" s="148">
        <v>0.17216117216117219</v>
      </c>
      <c r="DM11" s="152">
        <v>0.13600000000000001</v>
      </c>
      <c r="DN11" s="152">
        <v>0.13500000000000001</v>
      </c>
      <c r="DO11" s="152">
        <v>0.17799999999999999</v>
      </c>
      <c r="DP11" s="152">
        <v>0.16500000000000001</v>
      </c>
      <c r="DQ11" s="284">
        <v>0.16650000000000001</v>
      </c>
      <c r="DR11" s="284">
        <v>0.1555</v>
      </c>
      <c r="DS11" s="284">
        <v>0.16850000000000001</v>
      </c>
      <c r="DT11" s="284">
        <v>0.16849999999999998</v>
      </c>
      <c r="DU11" s="284">
        <v>0.14199999999999999</v>
      </c>
      <c r="DV11" s="284">
        <v>0.123</v>
      </c>
      <c r="DW11" s="284">
        <v>0.14849999999999999</v>
      </c>
      <c r="DX11" s="284">
        <v>0.14649999999999999</v>
      </c>
      <c r="DY11" s="284">
        <v>0.156</v>
      </c>
      <c r="DZ11" s="284">
        <v>0.13850000000000001</v>
      </c>
      <c r="EA11" s="284">
        <v>0.152</v>
      </c>
      <c r="EB11" s="242">
        <v>0.11749999999999999</v>
      </c>
      <c r="EC11" s="229">
        <v>0.16500000000000001</v>
      </c>
    </row>
    <row r="12" spans="2:190" ht="24.75" customHeight="1" x14ac:dyDescent="0.2">
      <c r="B12" s="135"/>
      <c r="T12" s="137">
        <v>4</v>
      </c>
      <c r="U12" s="138" t="s">
        <v>214</v>
      </c>
      <c r="V12" s="153">
        <v>4.3600000000000003</v>
      </c>
      <c r="W12" s="153">
        <v>5.14</v>
      </c>
      <c r="X12" s="153">
        <v>5.41</v>
      </c>
      <c r="Y12" s="153">
        <v>5.61</v>
      </c>
      <c r="Z12" s="153">
        <v>4.82</v>
      </c>
      <c r="AA12" s="153">
        <v>4.4000000000000004</v>
      </c>
      <c r="AB12" s="153">
        <v>5.07</v>
      </c>
      <c r="AC12" s="139">
        <v>4.83</v>
      </c>
      <c r="AD12" s="153">
        <v>4.57</v>
      </c>
      <c r="AE12" s="153">
        <v>4.29</v>
      </c>
      <c r="AF12" s="153">
        <v>5.2</v>
      </c>
      <c r="AG12" s="153">
        <v>4.7699999999999996</v>
      </c>
      <c r="AH12" s="153">
        <v>3.88</v>
      </c>
      <c r="AI12" s="153">
        <v>3.85</v>
      </c>
      <c r="AJ12" s="153">
        <v>4.82</v>
      </c>
      <c r="AK12" s="139">
        <v>5.33</v>
      </c>
      <c r="AL12" s="153">
        <v>4.32</v>
      </c>
      <c r="AM12" s="153">
        <v>3.91</v>
      </c>
      <c r="AN12" s="153">
        <v>4.13</v>
      </c>
      <c r="AO12" s="153">
        <v>5.62</v>
      </c>
      <c r="AP12" s="153">
        <v>4.22</v>
      </c>
      <c r="AQ12" s="153">
        <v>5.78</v>
      </c>
      <c r="AR12" s="153">
        <v>6.34</v>
      </c>
      <c r="AS12" s="139">
        <v>5.92</v>
      </c>
      <c r="AT12" s="153">
        <v>7.8</v>
      </c>
      <c r="AU12" s="153">
        <v>7.31</v>
      </c>
      <c r="AV12" s="153">
        <v>7.56</v>
      </c>
      <c r="AW12" s="153">
        <v>5.32</v>
      </c>
      <c r="AX12" s="153">
        <v>4.9400000000000004</v>
      </c>
      <c r="AY12" s="153">
        <v>7.29</v>
      </c>
      <c r="AZ12" s="153">
        <v>7.29</v>
      </c>
      <c r="BA12" s="139">
        <v>6.16</v>
      </c>
      <c r="BB12" s="153">
        <v>6.02</v>
      </c>
      <c r="BC12" s="153">
        <v>6.09</v>
      </c>
      <c r="BD12" s="153">
        <v>7.13</v>
      </c>
      <c r="BE12" s="153">
        <v>5.42</v>
      </c>
      <c r="BF12" s="153">
        <v>4.1500000000000004</v>
      </c>
      <c r="BG12" s="153">
        <v>5.18</v>
      </c>
      <c r="BH12" s="153">
        <v>5.6</v>
      </c>
      <c r="BI12" s="153">
        <v>4.46</v>
      </c>
      <c r="BJ12" s="153">
        <v>4.37</v>
      </c>
      <c r="BK12" s="153">
        <v>4.54</v>
      </c>
      <c r="BL12" s="153">
        <v>5.99</v>
      </c>
      <c r="BM12" s="153">
        <v>4.9800000000000004</v>
      </c>
      <c r="BN12" s="153">
        <v>4.97</v>
      </c>
      <c r="BO12" s="153">
        <v>5.25</v>
      </c>
      <c r="BP12" s="139">
        <v>6.21</v>
      </c>
      <c r="BQ12" s="139">
        <v>4.93</v>
      </c>
      <c r="BR12" s="139">
        <v>4.42</v>
      </c>
      <c r="BS12" s="139">
        <v>5.21</v>
      </c>
      <c r="BT12" s="139">
        <v>5.51</v>
      </c>
      <c r="BU12" s="139">
        <v>4.6583333333333332</v>
      </c>
      <c r="BV12" s="139">
        <v>3.2033333333333336</v>
      </c>
      <c r="BW12" s="139">
        <v>5.7166666666666668</v>
      </c>
      <c r="BX12" s="139">
        <v>5.08</v>
      </c>
      <c r="BY12" s="139">
        <v>5.4666666666666668</v>
      </c>
      <c r="BZ12" s="139">
        <v>5.2266666666666666</v>
      </c>
      <c r="CA12" s="139">
        <v>6.0483333333333329</v>
      </c>
      <c r="CB12" s="139">
        <v>5.76</v>
      </c>
      <c r="CC12" s="139">
        <v>4.8600000000000003</v>
      </c>
      <c r="CD12" s="139">
        <v>4.3049999999999997</v>
      </c>
      <c r="CE12" s="139">
        <v>5.31</v>
      </c>
      <c r="CF12" s="154">
        <v>6.0750000000000002</v>
      </c>
      <c r="CG12" s="139">
        <v>4.5599999999999996</v>
      </c>
      <c r="CH12" s="139">
        <v>4.53</v>
      </c>
      <c r="CI12" s="139">
        <v>4.7350000000000003</v>
      </c>
      <c r="CJ12" s="139">
        <v>5.35</v>
      </c>
      <c r="CK12" s="139">
        <v>6.5</v>
      </c>
      <c r="CL12" s="139">
        <v>5.81</v>
      </c>
      <c r="CM12" s="139">
        <v>5.35</v>
      </c>
      <c r="CN12" s="141">
        <v>5.2649999999999997</v>
      </c>
      <c r="CO12" s="141">
        <v>4.29</v>
      </c>
      <c r="CP12" s="141">
        <v>4.58</v>
      </c>
      <c r="CQ12" s="141">
        <v>4.72</v>
      </c>
      <c r="CR12" s="141"/>
      <c r="CS12" s="142">
        <v>6.58</v>
      </c>
      <c r="CT12" s="141">
        <v>4.8100000000000005</v>
      </c>
      <c r="CU12" s="143">
        <v>5.46</v>
      </c>
      <c r="CV12" s="144">
        <v>6.2200000000000006</v>
      </c>
      <c r="CW12" s="142">
        <v>5.6443333333333339</v>
      </c>
      <c r="CX12" s="141">
        <v>4.8256666666666668</v>
      </c>
      <c r="CY12" s="143">
        <v>4.918333333333333</v>
      </c>
      <c r="CZ12" s="144">
        <v>6.0773333333333337</v>
      </c>
      <c r="DA12" s="142">
        <v>5.4268333333333327</v>
      </c>
      <c r="DB12" s="141">
        <v>4.6449999999999996</v>
      </c>
      <c r="DC12" s="143">
        <v>4.7771666666666661</v>
      </c>
      <c r="DD12" s="144">
        <v>5.8605</v>
      </c>
      <c r="DE12" s="141">
        <v>4.8179999999999996</v>
      </c>
      <c r="DF12" s="141">
        <v>3.9445000000000001</v>
      </c>
      <c r="DG12" s="141">
        <v>4.3356666666666674</v>
      </c>
      <c r="DH12" s="141">
        <v>5.2074999999999996</v>
      </c>
      <c r="DI12" s="141">
        <v>5.5306666666666668</v>
      </c>
      <c r="DJ12" s="141">
        <v>4.1590000000000007</v>
      </c>
      <c r="DK12" s="141">
        <v>4.0908333333333333</v>
      </c>
      <c r="DL12" s="141">
        <v>5.3100000000000005</v>
      </c>
      <c r="DM12" s="145">
        <v>4.6899999999999995</v>
      </c>
      <c r="DN12" s="145">
        <v>4.17</v>
      </c>
      <c r="DO12" s="145">
        <v>4.45</v>
      </c>
      <c r="DP12" s="145">
        <v>5.31</v>
      </c>
      <c r="DQ12" s="283">
        <v>5.625</v>
      </c>
      <c r="DR12" s="283">
        <v>4.5949999999999998</v>
      </c>
      <c r="DS12" s="283">
        <v>4.51</v>
      </c>
      <c r="DT12" s="283">
        <v>5.3450000000000006</v>
      </c>
      <c r="DU12" s="283">
        <v>5.14</v>
      </c>
      <c r="DV12" s="283">
        <v>4.2</v>
      </c>
      <c r="DW12" s="283">
        <v>4.18</v>
      </c>
      <c r="DX12" s="283">
        <v>5.15</v>
      </c>
      <c r="DY12" s="283">
        <v>5.08</v>
      </c>
      <c r="DZ12" s="283">
        <v>4.085</v>
      </c>
      <c r="EA12" s="283">
        <v>3.9649999999999999</v>
      </c>
      <c r="EB12" s="241">
        <v>6.12</v>
      </c>
      <c r="EC12" s="228">
        <v>4.6150000000000002</v>
      </c>
    </row>
    <row r="13" spans="2:190" ht="24.75" customHeight="1" x14ac:dyDescent="0.2">
      <c r="B13" s="135"/>
      <c r="T13" s="137">
        <v>5</v>
      </c>
      <c r="U13" s="138" t="s">
        <v>215</v>
      </c>
      <c r="V13" s="153">
        <v>1.08</v>
      </c>
      <c r="W13" s="153">
        <v>1.06</v>
      </c>
      <c r="X13" s="153">
        <v>1.54</v>
      </c>
      <c r="Y13" s="153">
        <v>0.72</v>
      </c>
      <c r="Z13" s="153">
        <v>0.08</v>
      </c>
      <c r="AA13" s="153">
        <v>0.65</v>
      </c>
      <c r="AB13" s="153">
        <v>1.1200000000000001</v>
      </c>
      <c r="AC13" s="139">
        <v>1.25</v>
      </c>
      <c r="AD13" s="153">
        <v>0.54</v>
      </c>
      <c r="AE13" s="153">
        <v>1.38</v>
      </c>
      <c r="AF13" s="153">
        <v>0.9</v>
      </c>
      <c r="AG13" s="153">
        <v>0.85</v>
      </c>
      <c r="AH13" s="153">
        <v>0.51</v>
      </c>
      <c r="AI13" s="153">
        <v>2.11</v>
      </c>
      <c r="AJ13" s="153">
        <v>1.68</v>
      </c>
      <c r="AK13" s="139">
        <v>1.6</v>
      </c>
      <c r="AL13" s="153">
        <v>0.99</v>
      </c>
      <c r="AM13" s="153">
        <v>1.1299999999999999</v>
      </c>
      <c r="AN13" s="153">
        <v>1.31</v>
      </c>
      <c r="AO13" s="153">
        <v>1.47</v>
      </c>
      <c r="AP13" s="153">
        <v>1.48</v>
      </c>
      <c r="AQ13" s="153">
        <v>1.1200000000000001</v>
      </c>
      <c r="AR13" s="153">
        <v>1.01</v>
      </c>
      <c r="AS13" s="139">
        <v>0.79</v>
      </c>
      <c r="AT13" s="153">
        <v>1.27</v>
      </c>
      <c r="AU13" s="153">
        <v>1.03</v>
      </c>
      <c r="AV13" s="153">
        <v>1.43</v>
      </c>
      <c r="AW13" s="153">
        <v>1.1200000000000001</v>
      </c>
      <c r="AX13" s="153">
        <v>0.48</v>
      </c>
      <c r="AY13" s="153">
        <v>1.36</v>
      </c>
      <c r="AZ13" s="153">
        <v>1.75</v>
      </c>
      <c r="BA13" s="139">
        <v>1.01</v>
      </c>
      <c r="BB13" s="153">
        <v>0.92</v>
      </c>
      <c r="BC13" s="153">
        <v>1.05</v>
      </c>
      <c r="BD13" s="153">
        <v>1.54</v>
      </c>
      <c r="BE13" s="153">
        <v>2.15</v>
      </c>
      <c r="BF13" s="153">
        <v>1.6</v>
      </c>
      <c r="BG13" s="153">
        <v>1.81</v>
      </c>
      <c r="BH13" s="153">
        <v>1.25</v>
      </c>
      <c r="BI13" s="153">
        <v>0.86</v>
      </c>
      <c r="BJ13" s="153">
        <v>1.68</v>
      </c>
      <c r="BK13" s="153">
        <v>2.06</v>
      </c>
      <c r="BL13" s="153">
        <v>1.92</v>
      </c>
      <c r="BM13" s="153">
        <v>1.86</v>
      </c>
      <c r="BN13" s="153">
        <v>1.33</v>
      </c>
      <c r="BO13" s="153">
        <v>1.95</v>
      </c>
      <c r="BP13" s="139">
        <v>1.85</v>
      </c>
      <c r="BQ13" s="139">
        <v>2.2599999999999998</v>
      </c>
      <c r="BR13" s="139">
        <v>3.36</v>
      </c>
      <c r="BS13" s="139">
        <v>2.75</v>
      </c>
      <c r="BT13" s="139">
        <v>2.99</v>
      </c>
      <c r="BU13" s="139">
        <v>2.5228769999999998</v>
      </c>
      <c r="BV13" s="139">
        <v>1.858962</v>
      </c>
      <c r="BW13" s="139">
        <v>2.2720646666666666</v>
      </c>
      <c r="BX13" s="139">
        <v>2.5892685000000002</v>
      </c>
      <c r="BY13" s="139">
        <v>1.58</v>
      </c>
      <c r="BZ13" s="139">
        <v>2.04</v>
      </c>
      <c r="CA13" s="139">
        <v>2.3166666666666664</v>
      </c>
      <c r="CB13" s="139">
        <v>2.1016666666666666</v>
      </c>
      <c r="CC13" s="139">
        <v>1.55</v>
      </c>
      <c r="CD13" s="139">
        <v>1.885</v>
      </c>
      <c r="CE13" s="139">
        <v>2.63</v>
      </c>
      <c r="CF13" s="154">
        <v>2.23</v>
      </c>
      <c r="CG13" s="139">
        <v>1.54</v>
      </c>
      <c r="CH13" s="139">
        <v>2.3450000000000002</v>
      </c>
      <c r="CI13" s="139">
        <v>1.85</v>
      </c>
      <c r="CJ13" s="139">
        <v>1.77</v>
      </c>
      <c r="CK13" s="139">
        <v>1.81</v>
      </c>
      <c r="CL13" s="139">
        <v>3.01</v>
      </c>
      <c r="CM13" s="139">
        <v>2.4350000000000001</v>
      </c>
      <c r="CN13" s="141">
        <v>2.2349999999999999</v>
      </c>
      <c r="CO13" s="141">
        <v>2.3450000000000002</v>
      </c>
      <c r="CP13" s="141">
        <v>1.07</v>
      </c>
      <c r="CQ13" s="141">
        <v>2.92</v>
      </c>
      <c r="CR13" s="141"/>
      <c r="CS13" s="142">
        <v>1.77</v>
      </c>
      <c r="CT13" s="141">
        <v>0.75</v>
      </c>
      <c r="CU13" s="143">
        <v>0.71</v>
      </c>
      <c r="CV13" s="144">
        <v>1.665</v>
      </c>
      <c r="CW13" s="142">
        <v>1.6961666666666666</v>
      </c>
      <c r="CX13" s="141">
        <v>1.0491666666666666</v>
      </c>
      <c r="CY13" s="143">
        <v>2.7216666666666667</v>
      </c>
      <c r="CZ13" s="144">
        <v>1.6593333333333333</v>
      </c>
      <c r="DA13" s="142">
        <v>1.5619999999999998</v>
      </c>
      <c r="DB13" s="141">
        <v>1.6523333333333334</v>
      </c>
      <c r="DC13" s="143">
        <v>1.2098333333333335</v>
      </c>
      <c r="DD13" s="144">
        <v>1.4561666666666664</v>
      </c>
      <c r="DE13" s="141">
        <v>1.2843333333333333</v>
      </c>
      <c r="DF13" s="141">
        <v>0.59616666666666673</v>
      </c>
      <c r="DG13" s="141">
        <v>1.2095</v>
      </c>
      <c r="DH13" s="141">
        <v>1.2934999999999999</v>
      </c>
      <c r="DI13" s="141">
        <v>0.69266666666666654</v>
      </c>
      <c r="DJ13" s="141">
        <v>1.7000000000000002</v>
      </c>
      <c r="DK13" s="141">
        <v>1.7930000000000001</v>
      </c>
      <c r="DL13" s="141">
        <v>1.1659999999999999</v>
      </c>
      <c r="DM13" s="145">
        <v>1.32</v>
      </c>
      <c r="DN13" s="145">
        <v>1.2450000000000001</v>
      </c>
      <c r="DO13" s="145">
        <v>1.48</v>
      </c>
      <c r="DP13" s="145">
        <v>1.21</v>
      </c>
      <c r="DQ13" s="283">
        <v>0.84</v>
      </c>
      <c r="DR13" s="283">
        <v>1.22</v>
      </c>
      <c r="DS13" s="283">
        <v>1.2650000000000001</v>
      </c>
      <c r="DT13" s="283">
        <v>0.92</v>
      </c>
      <c r="DU13" s="283">
        <v>0.86499999999999999</v>
      </c>
      <c r="DV13" s="283">
        <v>1.4750000000000001</v>
      </c>
      <c r="DW13" s="283">
        <v>1.355</v>
      </c>
      <c r="DX13" s="283">
        <v>1.1599999999999999</v>
      </c>
      <c r="DY13" s="283">
        <v>0.71499999999999997</v>
      </c>
      <c r="DZ13" s="283">
        <v>0.95499999999999996</v>
      </c>
      <c r="EA13" s="283">
        <v>1.51</v>
      </c>
      <c r="EB13" s="241">
        <v>1.67</v>
      </c>
      <c r="EC13" s="228">
        <v>1.1100000000000001</v>
      </c>
    </row>
    <row r="14" spans="2:190" ht="24.75" customHeight="1" x14ac:dyDescent="0.2">
      <c r="B14" s="135"/>
      <c r="T14" s="137">
        <v>6</v>
      </c>
      <c r="U14" s="138" t="s">
        <v>216</v>
      </c>
      <c r="V14" s="153">
        <v>1.93</v>
      </c>
      <c r="W14" s="153">
        <v>2.39</v>
      </c>
      <c r="X14" s="153">
        <v>1.99</v>
      </c>
      <c r="Y14" s="153">
        <v>2.11</v>
      </c>
      <c r="Z14" s="153">
        <v>2.2799999999999998</v>
      </c>
      <c r="AA14" s="153">
        <v>2.13</v>
      </c>
      <c r="AB14" s="153">
        <v>2.2000000000000002</v>
      </c>
      <c r="AC14" s="139">
        <v>2.1800000000000002</v>
      </c>
      <c r="AD14" s="153">
        <v>1.95</v>
      </c>
      <c r="AE14" s="153">
        <v>1.82</v>
      </c>
      <c r="AF14" s="153">
        <v>2.14</v>
      </c>
      <c r="AG14" s="153">
        <v>2.06</v>
      </c>
      <c r="AH14" s="153">
        <v>2</v>
      </c>
      <c r="AI14" s="153">
        <v>1.98</v>
      </c>
      <c r="AJ14" s="153">
        <v>2.37</v>
      </c>
      <c r="AK14" s="139">
        <v>1.93</v>
      </c>
      <c r="AL14" s="153">
        <v>1.84</v>
      </c>
      <c r="AM14" s="153">
        <v>1.79</v>
      </c>
      <c r="AN14" s="153">
        <v>1.96</v>
      </c>
      <c r="AO14" s="153">
        <v>2.21</v>
      </c>
      <c r="AP14" s="153">
        <v>1.9</v>
      </c>
      <c r="AQ14" s="153">
        <v>1.88</v>
      </c>
      <c r="AR14" s="153">
        <v>1.98</v>
      </c>
      <c r="AS14" s="139">
        <v>1.74</v>
      </c>
      <c r="AT14" s="153">
        <v>2.65</v>
      </c>
      <c r="AU14" s="153">
        <v>2.5499999999999998</v>
      </c>
      <c r="AV14" s="153">
        <v>2.35</v>
      </c>
      <c r="AW14" s="153">
        <v>2.29</v>
      </c>
      <c r="AX14" s="153">
        <v>2.21</v>
      </c>
      <c r="AY14" s="153">
        <v>2.5499999999999998</v>
      </c>
      <c r="AZ14" s="153">
        <v>2.93</v>
      </c>
      <c r="BA14" s="139">
        <v>2.41</v>
      </c>
      <c r="BB14" s="153">
        <v>2.5</v>
      </c>
      <c r="BC14" s="153">
        <v>2.4</v>
      </c>
      <c r="BD14" s="153">
        <v>2.58</v>
      </c>
      <c r="BE14" s="153">
        <v>2.5499999999999998</v>
      </c>
      <c r="BF14" s="153">
        <v>2.29</v>
      </c>
      <c r="BG14" s="153">
        <v>3</v>
      </c>
      <c r="BH14" s="153">
        <v>2.58</v>
      </c>
      <c r="BI14" s="153">
        <v>2.14</v>
      </c>
      <c r="BJ14" s="153">
        <v>2.0499999999999998</v>
      </c>
      <c r="BK14" s="153">
        <v>2.02</v>
      </c>
      <c r="BL14" s="153">
        <v>3.11</v>
      </c>
      <c r="BM14" s="153">
        <v>2.34</v>
      </c>
      <c r="BN14" s="153">
        <v>2.36</v>
      </c>
      <c r="BO14" s="153">
        <v>2.74</v>
      </c>
      <c r="BP14" s="139">
        <v>2.9</v>
      </c>
      <c r="BQ14" s="139">
        <v>2.4500000000000002</v>
      </c>
      <c r="BR14" s="139">
        <v>2.14</v>
      </c>
      <c r="BS14" s="139">
        <v>2.48</v>
      </c>
      <c r="BT14" s="139">
        <v>2.81</v>
      </c>
      <c r="BU14" s="139">
        <v>2.41</v>
      </c>
      <c r="BV14" s="139">
        <v>1.4383333333333335</v>
      </c>
      <c r="BW14" s="139">
        <v>2.4316666666666666</v>
      </c>
      <c r="BX14" s="139">
        <v>2.46</v>
      </c>
      <c r="BY14" s="139">
        <v>2.3216666666666663</v>
      </c>
      <c r="BZ14" s="139">
        <v>2.34</v>
      </c>
      <c r="CA14" s="139">
        <v>2.2316666666666665</v>
      </c>
      <c r="CB14" s="139">
        <v>2.1916666666666669</v>
      </c>
      <c r="CC14" s="139">
        <v>2.2999999999999998</v>
      </c>
      <c r="CD14" s="139">
        <v>2.5649999999999999</v>
      </c>
      <c r="CE14" s="139">
        <v>2.2349999999999999</v>
      </c>
      <c r="CF14" s="154">
        <v>2.5150000000000001</v>
      </c>
      <c r="CG14" s="139">
        <v>2.2999999999999998</v>
      </c>
      <c r="CH14" s="139">
        <v>2.355</v>
      </c>
      <c r="CI14" s="139">
        <v>2.2650000000000001</v>
      </c>
      <c r="CJ14" s="139">
        <v>2.42</v>
      </c>
      <c r="CK14" s="139">
        <v>2.5449999999999999</v>
      </c>
      <c r="CL14" s="139">
        <v>2.3250000000000002</v>
      </c>
      <c r="CM14" s="139">
        <v>2.165</v>
      </c>
      <c r="CN14" s="141">
        <v>2.2549999999999999</v>
      </c>
      <c r="CO14" s="141">
        <v>2</v>
      </c>
      <c r="CP14" s="141">
        <v>2.2149999999999999</v>
      </c>
      <c r="CQ14" s="141">
        <v>2.0499999999999998</v>
      </c>
      <c r="CR14" s="141"/>
      <c r="CS14" s="142">
        <v>2.2649999999999997</v>
      </c>
      <c r="CT14" s="141">
        <v>2.25</v>
      </c>
      <c r="CU14" s="143">
        <v>2.25</v>
      </c>
      <c r="CV14" s="144">
        <v>2.3099999999999996</v>
      </c>
      <c r="CW14" s="142">
        <v>2.2491666666666665</v>
      </c>
      <c r="CX14" s="141">
        <v>2.1684999999999999</v>
      </c>
      <c r="CY14" s="143">
        <v>1.9799999999999998</v>
      </c>
      <c r="CZ14" s="144">
        <v>2.2436666666666669</v>
      </c>
      <c r="DA14" s="142">
        <v>2.181</v>
      </c>
      <c r="DB14" s="141">
        <v>1.9836666666666669</v>
      </c>
      <c r="DC14" s="143">
        <v>2.0920000000000001</v>
      </c>
      <c r="DD14" s="144">
        <v>2.2606666666666664</v>
      </c>
      <c r="DE14" s="141">
        <v>2.0735000000000001</v>
      </c>
      <c r="DF14" s="141">
        <v>1.9708333333333334</v>
      </c>
      <c r="DG14" s="141">
        <v>1.8038333333333334</v>
      </c>
      <c r="DH14" s="141">
        <v>1.9896666666666665</v>
      </c>
      <c r="DI14" s="141">
        <v>2.0683333333333334</v>
      </c>
      <c r="DJ14" s="141">
        <v>1.6398333333333333</v>
      </c>
      <c r="DK14" s="141">
        <v>1.7701666666666667</v>
      </c>
      <c r="DL14" s="141">
        <v>1.9466666666666668</v>
      </c>
      <c r="DM14" s="145">
        <v>1.95</v>
      </c>
      <c r="DN14" s="145">
        <v>1.7349999999999999</v>
      </c>
      <c r="DO14" s="145">
        <v>1.79</v>
      </c>
      <c r="DP14" s="145">
        <v>2.0700000000000003</v>
      </c>
      <c r="DQ14" s="283">
        <v>2.14</v>
      </c>
      <c r="DR14" s="283">
        <v>1.86</v>
      </c>
      <c r="DS14" s="283">
        <v>1.83</v>
      </c>
      <c r="DT14" s="283">
        <v>2.0300000000000002</v>
      </c>
      <c r="DU14" s="283">
        <v>1.9249999999999998</v>
      </c>
      <c r="DV14" s="283">
        <v>1.74</v>
      </c>
      <c r="DW14" s="283">
        <v>1.74</v>
      </c>
      <c r="DX14" s="283">
        <v>2.0350000000000001</v>
      </c>
      <c r="DY14" s="283">
        <v>1.94</v>
      </c>
      <c r="DZ14" s="283">
        <v>1.88</v>
      </c>
      <c r="EA14" s="283">
        <v>1.78</v>
      </c>
      <c r="EB14" s="241">
        <v>1.8050000000000002</v>
      </c>
      <c r="EC14" s="228">
        <v>1.75</v>
      </c>
    </row>
    <row r="15" spans="2:190" ht="24.75" customHeight="1" x14ac:dyDescent="0.2">
      <c r="B15" s="135"/>
      <c r="T15" s="137">
        <v>7</v>
      </c>
      <c r="U15" s="138" t="s">
        <v>217</v>
      </c>
      <c r="V15" s="155">
        <v>0.09</v>
      </c>
      <c r="W15" s="155">
        <v>0.1</v>
      </c>
      <c r="X15" s="155">
        <v>0.01</v>
      </c>
      <c r="Y15" s="155">
        <v>0.01</v>
      </c>
      <c r="Z15" s="155">
        <v>0.04</v>
      </c>
      <c r="AA15" s="155">
        <v>0.03</v>
      </c>
      <c r="AB15" s="155">
        <v>0.02</v>
      </c>
      <c r="AC15" s="139">
        <v>0.01</v>
      </c>
      <c r="AD15" s="155">
        <v>0.03</v>
      </c>
      <c r="AE15" s="155">
        <v>0.01</v>
      </c>
      <c r="AF15" s="155">
        <v>0.05</v>
      </c>
      <c r="AG15" s="155">
        <v>0.01</v>
      </c>
      <c r="AH15" s="155">
        <v>0.02</v>
      </c>
      <c r="AI15" s="155">
        <v>0.02</v>
      </c>
      <c r="AJ15" s="155"/>
      <c r="AK15" s="139"/>
      <c r="AL15" s="155">
        <v>0.01</v>
      </c>
      <c r="AM15" s="155">
        <v>0.02</v>
      </c>
      <c r="AN15" s="155">
        <v>0.03</v>
      </c>
      <c r="AO15" s="155">
        <v>7.0000000000000007E-2</v>
      </c>
      <c r="AP15" s="155">
        <v>0.03</v>
      </c>
      <c r="AQ15" s="155">
        <v>0.01</v>
      </c>
      <c r="AR15" s="155">
        <v>0.02</v>
      </c>
      <c r="AS15" s="139">
        <v>0.06</v>
      </c>
      <c r="AT15" s="155">
        <v>0.03</v>
      </c>
      <c r="AU15" s="155">
        <v>0.09</v>
      </c>
      <c r="AV15" s="155">
        <v>0.01</v>
      </c>
      <c r="AW15" s="155">
        <v>0.06</v>
      </c>
      <c r="AX15" s="155">
        <v>0.03</v>
      </c>
      <c r="AY15" s="155">
        <v>0.02</v>
      </c>
      <c r="AZ15" s="155">
        <v>0.02</v>
      </c>
      <c r="BA15" s="139">
        <v>0.02</v>
      </c>
      <c r="BB15" s="155">
        <v>0.06</v>
      </c>
      <c r="BC15" s="155">
        <v>0.06</v>
      </c>
      <c r="BD15" s="155">
        <v>0.06</v>
      </c>
      <c r="BE15" s="155">
        <v>0.02</v>
      </c>
      <c r="BF15" s="155">
        <v>0.03</v>
      </c>
      <c r="BG15" s="155">
        <v>0.05</v>
      </c>
      <c r="BH15" s="155">
        <v>0.01</v>
      </c>
      <c r="BI15" s="155">
        <v>0.04</v>
      </c>
      <c r="BJ15" s="155">
        <v>0.05</v>
      </c>
      <c r="BK15" s="155">
        <v>0.04</v>
      </c>
      <c r="BL15" s="155">
        <v>0.04</v>
      </c>
      <c r="BM15" s="155">
        <v>0.01</v>
      </c>
      <c r="BN15" s="155">
        <v>7.0000000000000007E-2</v>
      </c>
      <c r="BO15" s="155">
        <v>0.03</v>
      </c>
      <c r="BP15" s="139">
        <v>0.03</v>
      </c>
      <c r="BQ15" s="139">
        <v>0.06</v>
      </c>
      <c r="BR15" s="139">
        <v>1.2999999999999999E-2</v>
      </c>
      <c r="BS15" s="139">
        <v>4.2000000000000003E-2</v>
      </c>
      <c r="BT15" s="139">
        <v>1.9E-2</v>
      </c>
      <c r="BU15" s="139">
        <v>7.1666666666666684E-2</v>
      </c>
      <c r="BV15" s="139">
        <v>0.125</v>
      </c>
      <c r="BW15" s="139">
        <v>3.833333333333333E-2</v>
      </c>
      <c r="BX15" s="139">
        <v>3.833333333333333E-2</v>
      </c>
      <c r="BY15" s="139">
        <v>0.10166666666666667</v>
      </c>
      <c r="BZ15" s="139">
        <v>0.15333333333333335</v>
      </c>
      <c r="CA15" s="139">
        <v>0.08</v>
      </c>
      <c r="CB15" s="139">
        <v>5.0000000000000001E-3</v>
      </c>
      <c r="CC15" s="139">
        <v>0.06</v>
      </c>
      <c r="CD15" s="139" t="s">
        <v>218</v>
      </c>
      <c r="CE15" s="139">
        <v>8.5000000000000006E-2</v>
      </c>
      <c r="CF15" s="139">
        <v>8.5000000000000006E-2</v>
      </c>
      <c r="CG15" s="139">
        <v>0.13500000000000001</v>
      </c>
      <c r="CH15" s="139">
        <v>0.14499999999999999</v>
      </c>
      <c r="CI15" s="139">
        <v>0.155</v>
      </c>
      <c r="CJ15" s="139">
        <v>5.5E-2</v>
      </c>
      <c r="CK15" s="139">
        <v>7.4999999999999997E-2</v>
      </c>
      <c r="CL15" s="139">
        <v>0.18</v>
      </c>
      <c r="CM15" s="139">
        <v>0.03</v>
      </c>
      <c r="CN15" s="141">
        <v>0.02</v>
      </c>
      <c r="CO15" s="141">
        <v>0.03</v>
      </c>
      <c r="CP15" s="141">
        <v>0.03</v>
      </c>
      <c r="CQ15" s="141" t="s">
        <v>219</v>
      </c>
      <c r="CR15" s="141"/>
      <c r="CS15" s="142">
        <v>7.4999999999999997E-2</v>
      </c>
      <c r="CT15" s="141">
        <v>4.4999999999999998E-2</v>
      </c>
      <c r="CU15" s="143" t="s">
        <v>144</v>
      </c>
      <c r="CV15" s="144" t="s">
        <v>144</v>
      </c>
      <c r="CW15" s="142">
        <v>5.4833333333333331E-2</v>
      </c>
      <c r="CX15" s="141">
        <v>1.3333333333333334E-2</v>
      </c>
      <c r="CY15" s="143">
        <v>6.5000000000000002E-2</v>
      </c>
      <c r="CZ15" s="144">
        <v>1.55E-2</v>
      </c>
      <c r="DA15" s="142" t="s">
        <v>147</v>
      </c>
      <c r="DB15" s="141">
        <v>0.01</v>
      </c>
      <c r="DC15" s="143">
        <v>3.7083333333333329E-2</v>
      </c>
      <c r="DD15" s="144" t="s">
        <v>147</v>
      </c>
      <c r="DE15" s="141" t="s">
        <v>220</v>
      </c>
      <c r="DF15" s="141" t="s">
        <v>220</v>
      </c>
      <c r="DG15" s="141" t="s">
        <v>220</v>
      </c>
      <c r="DH15" s="141" t="s">
        <v>220</v>
      </c>
      <c r="DI15" s="141">
        <v>2.0500000000000001E-2</v>
      </c>
      <c r="DJ15" s="141" t="s">
        <v>220</v>
      </c>
      <c r="DK15" s="141">
        <v>9.9999999999999985E-3</v>
      </c>
      <c r="DL15" s="141" t="s">
        <v>220</v>
      </c>
      <c r="DM15" s="145" t="s">
        <v>220</v>
      </c>
      <c r="DN15" s="145" t="s">
        <v>220</v>
      </c>
      <c r="DO15" s="145" t="s">
        <v>220</v>
      </c>
      <c r="DP15" s="145" t="s">
        <v>220</v>
      </c>
      <c r="DQ15" s="285" t="s">
        <v>220</v>
      </c>
      <c r="DR15" s="285">
        <v>0.02</v>
      </c>
      <c r="DS15" s="285" t="s">
        <v>220</v>
      </c>
      <c r="DT15" s="285" t="s">
        <v>220</v>
      </c>
      <c r="DU15" s="285" t="s">
        <v>147</v>
      </c>
      <c r="DV15" s="285" t="s">
        <v>147</v>
      </c>
      <c r="DW15" s="285" t="s">
        <v>147</v>
      </c>
      <c r="DX15" s="285" t="s">
        <v>147</v>
      </c>
      <c r="DY15" s="285" t="s">
        <v>220</v>
      </c>
      <c r="DZ15" s="285" t="s">
        <v>220</v>
      </c>
      <c r="EA15" s="285">
        <v>1.4999999999999999E-2</v>
      </c>
      <c r="EB15" s="145" t="s">
        <v>220</v>
      </c>
      <c r="EC15" s="230" t="s">
        <v>220</v>
      </c>
    </row>
    <row r="16" spans="2:190" ht="24.75" customHeight="1" x14ac:dyDescent="0.2">
      <c r="B16" s="135"/>
      <c r="T16" s="137">
        <v>8</v>
      </c>
      <c r="U16" s="138" t="s">
        <v>221</v>
      </c>
      <c r="V16" s="155">
        <v>2.44</v>
      </c>
      <c r="W16" s="155">
        <v>2.2200000000000002</v>
      </c>
      <c r="X16" s="155">
        <v>2.2000000000000002</v>
      </c>
      <c r="Y16" s="155">
        <v>1.88</v>
      </c>
      <c r="Z16" s="155">
        <v>1.72</v>
      </c>
      <c r="AA16" s="155">
        <v>1.89</v>
      </c>
      <c r="AB16" s="155">
        <v>1.98</v>
      </c>
      <c r="AC16" s="139">
        <v>1.71</v>
      </c>
      <c r="AD16" s="155">
        <v>1.69</v>
      </c>
      <c r="AE16" s="155">
        <v>1.55</v>
      </c>
      <c r="AF16" s="155">
        <v>1.74</v>
      </c>
      <c r="AG16" s="155">
        <v>1.7</v>
      </c>
      <c r="AH16" s="155">
        <v>1.46</v>
      </c>
      <c r="AI16" s="155">
        <v>1.59</v>
      </c>
      <c r="AJ16" s="155">
        <v>2.0299999999999998</v>
      </c>
      <c r="AK16" s="139">
        <v>1.93</v>
      </c>
      <c r="AL16" s="155">
        <v>1.86</v>
      </c>
      <c r="AM16" s="155">
        <v>1.99</v>
      </c>
      <c r="AN16" s="155">
        <v>1.99</v>
      </c>
      <c r="AO16" s="155">
        <v>2.08</v>
      </c>
      <c r="AP16" s="155">
        <v>1.7</v>
      </c>
      <c r="AQ16" s="155">
        <v>2.64</v>
      </c>
      <c r="AR16" s="155">
        <v>2.67</v>
      </c>
      <c r="AS16" s="139">
        <v>2.67</v>
      </c>
      <c r="AT16" s="155">
        <v>3</v>
      </c>
      <c r="AU16" s="155">
        <v>3.03</v>
      </c>
      <c r="AV16" s="155">
        <v>2.83</v>
      </c>
      <c r="AW16" s="155">
        <v>2.11</v>
      </c>
      <c r="AX16" s="155">
        <v>2.5</v>
      </c>
      <c r="AY16" s="155">
        <v>3</v>
      </c>
      <c r="AZ16" s="155">
        <v>2.75</v>
      </c>
      <c r="BA16" s="139">
        <v>2.54</v>
      </c>
      <c r="BB16" s="155">
        <v>2.8</v>
      </c>
      <c r="BC16" s="155">
        <v>2.8</v>
      </c>
      <c r="BD16" s="155">
        <v>2.98</v>
      </c>
      <c r="BE16" s="155">
        <v>2.4</v>
      </c>
      <c r="BF16" s="155">
        <v>2.09</v>
      </c>
      <c r="BG16" s="155">
        <v>2.2999999999999998</v>
      </c>
      <c r="BH16" s="155">
        <v>2.13</v>
      </c>
      <c r="BI16" s="155">
        <v>1.88</v>
      </c>
      <c r="BJ16" s="155">
        <v>2</v>
      </c>
      <c r="BK16" s="155">
        <v>2.08</v>
      </c>
      <c r="BL16" s="155">
        <v>2.2799999999999998</v>
      </c>
      <c r="BM16" s="155">
        <v>1.9</v>
      </c>
      <c r="BN16" s="155">
        <v>1.99</v>
      </c>
      <c r="BO16" s="155">
        <v>2.5</v>
      </c>
      <c r="BP16" s="139">
        <v>2.4900000000000002</v>
      </c>
      <c r="BQ16" s="139">
        <v>2.68</v>
      </c>
      <c r="BR16" s="139">
        <v>2.2000000000000002</v>
      </c>
      <c r="BS16" s="139">
        <v>2.3199999999999998</v>
      </c>
      <c r="BT16" s="139">
        <v>2.25</v>
      </c>
      <c r="BU16" s="139">
        <v>2.3316666666666666</v>
      </c>
      <c r="BV16" s="139">
        <v>2.4500000000000002</v>
      </c>
      <c r="BW16" s="139">
        <v>2.61</v>
      </c>
      <c r="BX16" s="139">
        <v>2.09</v>
      </c>
      <c r="BY16" s="139">
        <v>2.3166666666666664</v>
      </c>
      <c r="BZ16" s="139">
        <v>2.3049999999999997</v>
      </c>
      <c r="CA16" s="139">
        <v>2.2949999999999999</v>
      </c>
      <c r="CB16" s="139">
        <v>2.0216666666666665</v>
      </c>
      <c r="CC16" s="139">
        <v>1.875</v>
      </c>
      <c r="CD16" s="139">
        <v>1.7849999999999999</v>
      </c>
      <c r="CE16" s="139">
        <v>1.89</v>
      </c>
      <c r="CF16" s="139">
        <v>1.895</v>
      </c>
      <c r="CG16" s="139">
        <v>2.23</v>
      </c>
      <c r="CH16" s="139">
        <v>2.1349999999999998</v>
      </c>
      <c r="CI16" s="139">
        <v>2.16</v>
      </c>
      <c r="CJ16" s="139">
        <v>2.06</v>
      </c>
      <c r="CK16" s="139">
        <v>2.5550000000000002</v>
      </c>
      <c r="CL16" s="139">
        <v>2.4300000000000002</v>
      </c>
      <c r="CM16" s="139">
        <v>2.1949999999999998</v>
      </c>
      <c r="CN16" s="141">
        <v>1.9750000000000001</v>
      </c>
      <c r="CO16" s="141">
        <v>1.8149999999999999</v>
      </c>
      <c r="CP16" s="141">
        <v>2.0750000000000002</v>
      </c>
      <c r="CQ16" s="141">
        <v>2.1</v>
      </c>
      <c r="CR16" s="141"/>
      <c r="CS16" s="142">
        <v>2.2200000000000002</v>
      </c>
      <c r="CT16" s="141">
        <v>2.1150000000000002</v>
      </c>
      <c r="CU16" s="143">
        <v>2.33</v>
      </c>
      <c r="CV16" s="144">
        <v>2.3049999999999997</v>
      </c>
      <c r="CW16" s="142">
        <v>2.0960000000000001</v>
      </c>
      <c r="CX16" s="141">
        <v>2.0778333333333334</v>
      </c>
      <c r="CY16" s="143">
        <v>2.06</v>
      </c>
      <c r="CZ16" s="144">
        <v>2.1758333333333333</v>
      </c>
      <c r="DA16" s="142">
        <v>2.0625</v>
      </c>
      <c r="DB16" s="141">
        <v>1.9823333333333335</v>
      </c>
      <c r="DC16" s="143">
        <v>2.1218333333333335</v>
      </c>
      <c r="DD16" s="144">
        <v>2.1406666666666663</v>
      </c>
      <c r="DE16" s="141">
        <v>1.8573333333333335</v>
      </c>
      <c r="DF16" s="141">
        <v>1.8053333333333335</v>
      </c>
      <c r="DG16" s="141">
        <v>1.8878333333333333</v>
      </c>
      <c r="DH16" s="141">
        <v>1.9578333333333333</v>
      </c>
      <c r="DI16" s="141">
        <v>2.0110000000000001</v>
      </c>
      <c r="DJ16" s="141">
        <v>1.8361666666666667</v>
      </c>
      <c r="DK16" s="141">
        <v>1.7671666666666668</v>
      </c>
      <c r="DL16" s="141">
        <v>1.9478333333333331</v>
      </c>
      <c r="DM16" s="145">
        <v>1.81</v>
      </c>
      <c r="DN16" s="145">
        <v>1.72</v>
      </c>
      <c r="DO16" s="145">
        <v>1.91</v>
      </c>
      <c r="DP16" s="145">
        <v>1.94</v>
      </c>
      <c r="DQ16" s="283">
        <v>2.09</v>
      </c>
      <c r="DR16" s="283">
        <v>1.84</v>
      </c>
      <c r="DS16" s="283">
        <v>1.9350000000000001</v>
      </c>
      <c r="DT16" s="283">
        <v>2.0099999999999998</v>
      </c>
      <c r="DU16" s="283">
        <v>1.88</v>
      </c>
      <c r="DV16" s="283">
        <v>1.6749999999999998</v>
      </c>
      <c r="DW16" s="283">
        <v>1.84</v>
      </c>
      <c r="DX16" s="283">
        <v>1.9</v>
      </c>
      <c r="DY16" s="283">
        <v>1.84</v>
      </c>
      <c r="DZ16" s="283">
        <v>1.73</v>
      </c>
      <c r="EA16" s="283">
        <v>1.7949999999999999</v>
      </c>
      <c r="EB16" s="241">
        <v>1.87</v>
      </c>
      <c r="EC16" s="228">
        <v>1.9</v>
      </c>
    </row>
    <row r="17" spans="1:133" ht="24.75" customHeight="1" x14ac:dyDescent="0.2">
      <c r="B17" s="135"/>
      <c r="T17" s="137">
        <v>9</v>
      </c>
      <c r="U17" s="138" t="s">
        <v>222</v>
      </c>
      <c r="V17" s="155">
        <v>0.28000000000000003</v>
      </c>
      <c r="W17" s="155">
        <v>0.28999999999999998</v>
      </c>
      <c r="X17" s="155">
        <v>0.23</v>
      </c>
      <c r="Y17" s="155">
        <v>0.22</v>
      </c>
      <c r="Z17" s="155">
        <v>0.23</v>
      </c>
      <c r="AA17" s="155">
        <v>0.41</v>
      </c>
      <c r="AB17" s="155">
        <v>0.28999999999999998</v>
      </c>
      <c r="AC17" s="139">
        <v>0.28000000000000003</v>
      </c>
      <c r="AD17" s="155">
        <v>0.32</v>
      </c>
      <c r="AE17" s="155">
        <v>0.28000000000000003</v>
      </c>
      <c r="AF17" s="155">
        <v>0.23</v>
      </c>
      <c r="AG17" s="155">
        <v>0.25</v>
      </c>
      <c r="AH17" s="155">
        <v>0.23</v>
      </c>
      <c r="AI17" s="155">
        <v>0.32</v>
      </c>
      <c r="AJ17" s="155">
        <v>0.34</v>
      </c>
      <c r="AK17" s="139">
        <v>0.2</v>
      </c>
      <c r="AL17" s="155">
        <v>0.28999999999999998</v>
      </c>
      <c r="AM17" s="155">
        <v>0.3</v>
      </c>
      <c r="AN17" s="155">
        <v>0.28999999999999998</v>
      </c>
      <c r="AO17" s="155">
        <v>0.34</v>
      </c>
      <c r="AP17" s="155">
        <v>0.34</v>
      </c>
      <c r="AQ17" s="155">
        <v>0.56999999999999995</v>
      </c>
      <c r="AR17" s="155">
        <v>0.63</v>
      </c>
      <c r="AS17" s="139">
        <v>0.57999999999999996</v>
      </c>
      <c r="AT17" s="155">
        <v>0.72</v>
      </c>
      <c r="AU17" s="155">
        <v>0.7</v>
      </c>
      <c r="AV17" s="155">
        <v>0.52</v>
      </c>
      <c r="AW17" s="155">
        <v>0.42</v>
      </c>
      <c r="AX17" s="155">
        <v>0.71</v>
      </c>
      <c r="AY17" s="155">
        <v>0.59</v>
      </c>
      <c r="AZ17" s="155">
        <v>0.61</v>
      </c>
      <c r="BA17" s="139">
        <v>0.63</v>
      </c>
      <c r="BB17" s="155">
        <v>0.81</v>
      </c>
      <c r="BC17" s="155">
        <v>0.67</v>
      </c>
      <c r="BD17" s="155">
        <v>0.49</v>
      </c>
      <c r="BE17" s="155">
        <v>0.57999999999999996</v>
      </c>
      <c r="BF17" s="155">
        <v>0.38</v>
      </c>
      <c r="BG17" s="155">
        <v>0.34</v>
      </c>
      <c r="BH17" s="155">
        <v>0.23</v>
      </c>
      <c r="BI17" s="155">
        <v>0.25</v>
      </c>
      <c r="BJ17" s="155">
        <v>0.38</v>
      </c>
      <c r="BK17" s="155">
        <v>0.34</v>
      </c>
      <c r="BL17" s="155">
        <v>0.31</v>
      </c>
      <c r="BM17" s="155">
        <v>0.46</v>
      </c>
      <c r="BN17" s="155">
        <v>0.79</v>
      </c>
      <c r="BO17" s="155">
        <v>0.41</v>
      </c>
      <c r="BP17" s="139">
        <v>0.34</v>
      </c>
      <c r="BQ17" s="139">
        <v>0.49</v>
      </c>
      <c r="BR17" s="139">
        <v>0.313</v>
      </c>
      <c r="BS17" s="139">
        <v>0.318</v>
      </c>
      <c r="BT17" s="139">
        <v>0.29399999999999998</v>
      </c>
      <c r="BU17" s="139">
        <v>0.47833333333333333</v>
      </c>
      <c r="BV17" s="139">
        <v>0.61499999999999999</v>
      </c>
      <c r="BW17" s="139">
        <v>0.38833333333333331</v>
      </c>
      <c r="BX17" s="139">
        <v>0.12</v>
      </c>
      <c r="BY17" s="139">
        <v>0.41000000000000003</v>
      </c>
      <c r="BZ17" s="139">
        <v>0.51166666666666671</v>
      </c>
      <c r="CA17" s="139">
        <v>0.35833333333333334</v>
      </c>
      <c r="CB17" s="139">
        <v>0.23666666666666666</v>
      </c>
      <c r="CC17" s="139">
        <v>0.315</v>
      </c>
      <c r="CD17" s="139">
        <v>0.28499999999999998</v>
      </c>
      <c r="CE17" s="139">
        <v>0.315</v>
      </c>
      <c r="CF17" s="139">
        <v>0.28499999999999998</v>
      </c>
      <c r="CG17" s="139">
        <v>0.28000000000000003</v>
      </c>
      <c r="CH17" s="139">
        <v>0.24</v>
      </c>
      <c r="CI17" s="139">
        <v>0.20499999999999999</v>
      </c>
      <c r="CJ17" s="139">
        <v>0.18</v>
      </c>
      <c r="CK17" s="139">
        <v>0.375</v>
      </c>
      <c r="CL17" s="139">
        <v>0.57999999999999996</v>
      </c>
      <c r="CM17" s="139">
        <v>0.38500000000000001</v>
      </c>
      <c r="CN17" s="141">
        <v>0.22</v>
      </c>
      <c r="CO17" s="141">
        <v>0.37</v>
      </c>
      <c r="CP17" s="141">
        <v>0.30499999999999999</v>
      </c>
      <c r="CQ17" s="141">
        <v>0.32</v>
      </c>
      <c r="CR17" s="141"/>
      <c r="CS17" s="142">
        <v>0.28999999999999998</v>
      </c>
      <c r="CT17" s="141">
        <v>0.3</v>
      </c>
      <c r="CU17" s="143">
        <v>0.33</v>
      </c>
      <c r="CV17" s="144">
        <v>0.28000000000000003</v>
      </c>
      <c r="CW17" s="142">
        <v>0.26600000000000001</v>
      </c>
      <c r="CX17" s="141">
        <v>0.28466666666666668</v>
      </c>
      <c r="CY17" s="143">
        <v>0.32499999999999996</v>
      </c>
      <c r="CZ17" s="144">
        <v>0.25616666666666665</v>
      </c>
      <c r="DA17" s="142">
        <v>0.26450000000000001</v>
      </c>
      <c r="DB17" s="141">
        <v>0.253</v>
      </c>
      <c r="DC17" s="143">
        <v>0.30283333333333334</v>
      </c>
      <c r="DD17" s="144">
        <v>0.23933333333333334</v>
      </c>
      <c r="DE17" s="141">
        <v>0.22700000000000004</v>
      </c>
      <c r="DF17" s="141">
        <v>0.24783333333333332</v>
      </c>
      <c r="DG17" s="141">
        <v>0.30633333333333335</v>
      </c>
      <c r="DH17" s="141">
        <v>0.2175</v>
      </c>
      <c r="DI17" s="141">
        <v>0.19916666666666666</v>
      </c>
      <c r="DJ17" s="141">
        <v>0.26066666666666671</v>
      </c>
      <c r="DK17" s="141">
        <v>0.25600000000000001</v>
      </c>
      <c r="DL17" s="141">
        <v>0.20550000000000002</v>
      </c>
      <c r="DM17" s="145">
        <v>0.19500000000000001</v>
      </c>
      <c r="DN17" s="145">
        <v>0.24</v>
      </c>
      <c r="DO17" s="145">
        <v>0.26500000000000001</v>
      </c>
      <c r="DP17" s="145">
        <v>0.21</v>
      </c>
      <c r="DQ17" s="283">
        <v>0.22</v>
      </c>
      <c r="DR17" s="283">
        <v>0.27</v>
      </c>
      <c r="DS17" s="283">
        <v>0.27</v>
      </c>
      <c r="DT17" s="283">
        <v>0.215</v>
      </c>
      <c r="DU17" s="283">
        <v>0.23</v>
      </c>
      <c r="DV17" s="283">
        <v>0.32500000000000001</v>
      </c>
      <c r="DW17" s="283">
        <v>0.29000000000000004</v>
      </c>
      <c r="DX17" s="283">
        <v>0.22</v>
      </c>
      <c r="DY17" s="283">
        <v>0.22</v>
      </c>
      <c r="DZ17" s="283">
        <v>0.28500000000000003</v>
      </c>
      <c r="EA17" s="283">
        <v>0.29500000000000004</v>
      </c>
      <c r="EB17" s="241">
        <v>0.25</v>
      </c>
      <c r="EC17" s="228">
        <v>0.28000000000000003</v>
      </c>
    </row>
    <row r="18" spans="1:133" ht="24.75" customHeight="1" x14ac:dyDescent="0.2">
      <c r="B18" s="135"/>
      <c r="T18" s="137">
        <v>10</v>
      </c>
      <c r="U18" s="138" t="s">
        <v>223</v>
      </c>
      <c r="V18" s="155">
        <v>1.99</v>
      </c>
      <c r="W18" s="155">
        <v>2.06</v>
      </c>
      <c r="X18" s="155">
        <v>2.08</v>
      </c>
      <c r="Y18" s="155">
        <v>1.35</v>
      </c>
      <c r="Z18" s="155">
        <v>1.69</v>
      </c>
      <c r="AA18" s="155">
        <v>2.34</v>
      </c>
      <c r="AB18" s="155">
        <v>1.72</v>
      </c>
      <c r="AC18" s="139">
        <v>2.1800000000000002</v>
      </c>
      <c r="AD18" s="155">
        <v>2.17</v>
      </c>
      <c r="AE18" s="155">
        <v>2.16</v>
      </c>
      <c r="AF18" s="155">
        <v>2.44</v>
      </c>
      <c r="AG18" s="155">
        <v>2.44</v>
      </c>
      <c r="AH18" s="155">
        <v>1.89</v>
      </c>
      <c r="AI18" s="155">
        <v>2.36</v>
      </c>
      <c r="AJ18" s="155">
        <v>2.82</v>
      </c>
      <c r="AK18" s="139">
        <v>2.78</v>
      </c>
      <c r="AL18" s="155">
        <v>2.67</v>
      </c>
      <c r="AM18" s="155">
        <v>2.81</v>
      </c>
      <c r="AN18" s="155">
        <v>3.06</v>
      </c>
      <c r="AO18" s="155">
        <v>3.07</v>
      </c>
      <c r="AP18" s="155">
        <v>2.2400000000000002</v>
      </c>
      <c r="AQ18" s="155">
        <v>3.18</v>
      </c>
      <c r="AR18" s="155">
        <v>2.37</v>
      </c>
      <c r="AS18" s="139">
        <v>1.55</v>
      </c>
      <c r="AT18" s="155">
        <v>2.9</v>
      </c>
      <c r="AU18" s="155">
        <v>3.54</v>
      </c>
      <c r="AV18" s="155">
        <v>2.69</v>
      </c>
      <c r="AW18" s="155">
        <v>4.6399999999999997</v>
      </c>
      <c r="AX18" s="155">
        <v>2.74</v>
      </c>
      <c r="AY18" s="155">
        <v>5.08</v>
      </c>
      <c r="AZ18" s="155">
        <v>9.36</v>
      </c>
      <c r="BA18" s="139">
        <v>8.0399999999999991</v>
      </c>
      <c r="BB18" s="155">
        <v>6.67</v>
      </c>
      <c r="BC18" s="155">
        <v>7.62</v>
      </c>
      <c r="BD18" s="155">
        <v>6.18</v>
      </c>
      <c r="BE18" s="155">
        <v>3.54</v>
      </c>
      <c r="BF18" s="155">
        <v>3.04</v>
      </c>
      <c r="BG18" s="155">
        <v>4.0999999999999996</v>
      </c>
      <c r="BH18" s="155">
        <v>2.96</v>
      </c>
      <c r="BI18" s="155">
        <v>3.04</v>
      </c>
      <c r="BJ18" s="155">
        <v>3.26</v>
      </c>
      <c r="BK18" s="155">
        <v>3.57</v>
      </c>
      <c r="BL18" s="155">
        <v>3.94</v>
      </c>
      <c r="BM18" s="155">
        <v>3.2</v>
      </c>
      <c r="BN18" s="155">
        <v>3.33</v>
      </c>
      <c r="BO18" s="155">
        <v>3.8</v>
      </c>
      <c r="BP18" s="139">
        <v>3.31</v>
      </c>
      <c r="BQ18" s="139">
        <v>3.55</v>
      </c>
      <c r="BR18" s="139">
        <v>2.8</v>
      </c>
      <c r="BS18" s="139">
        <v>3.14</v>
      </c>
      <c r="BT18" s="139">
        <v>3.26</v>
      </c>
      <c r="BU18" s="139">
        <v>3.1916666666666669</v>
      </c>
      <c r="BV18" s="139">
        <v>3.5766666666666662</v>
      </c>
      <c r="BW18" s="139">
        <v>4.05</v>
      </c>
      <c r="BX18" s="139">
        <v>3.2216666666666667</v>
      </c>
      <c r="BY18" s="139">
        <v>3.1383333333333328</v>
      </c>
      <c r="BZ18" s="139">
        <v>3.5766666666666671</v>
      </c>
      <c r="CA18" s="139">
        <v>3.7133333333333334</v>
      </c>
      <c r="CB18" s="139">
        <v>3.1233333333333335</v>
      </c>
      <c r="CC18" s="139">
        <v>2.86</v>
      </c>
      <c r="CD18" s="139">
        <v>2.4300000000000002</v>
      </c>
      <c r="CE18" s="139">
        <v>3.24</v>
      </c>
      <c r="CF18" s="139">
        <v>3.24</v>
      </c>
      <c r="CG18" s="139">
        <v>2.4849999999999999</v>
      </c>
      <c r="CH18" s="139">
        <v>2.63</v>
      </c>
      <c r="CI18" s="139">
        <v>2.7149999999999999</v>
      </c>
      <c r="CJ18" s="139">
        <v>3</v>
      </c>
      <c r="CK18" s="139">
        <v>3.2149999999999999</v>
      </c>
      <c r="CL18" s="139">
        <v>3.66</v>
      </c>
      <c r="CM18" s="139">
        <v>3.37</v>
      </c>
      <c r="CN18" s="141">
        <v>2.82</v>
      </c>
      <c r="CO18" s="141">
        <v>2.3199999999999998</v>
      </c>
      <c r="CP18" s="141">
        <v>3.085</v>
      </c>
      <c r="CQ18" s="141">
        <v>3</v>
      </c>
      <c r="CR18" s="141"/>
      <c r="CS18" s="142">
        <v>3.39</v>
      </c>
      <c r="CT18" s="141">
        <v>3.12</v>
      </c>
      <c r="CU18" s="143">
        <v>3.895</v>
      </c>
      <c r="CV18" s="144">
        <v>3.875</v>
      </c>
      <c r="CW18" s="142">
        <v>3.0986666666666669</v>
      </c>
      <c r="CX18" s="141">
        <v>2.733166666666667</v>
      </c>
      <c r="CY18" s="143">
        <v>3.3449999999999998</v>
      </c>
      <c r="CZ18" s="144">
        <v>3.801333333333333</v>
      </c>
      <c r="DA18" s="142">
        <v>2.9764999999999997</v>
      </c>
      <c r="DB18" s="141">
        <v>2.6498333333333335</v>
      </c>
      <c r="DC18" s="143">
        <v>3.0943333333333332</v>
      </c>
      <c r="DD18" s="144">
        <v>3.3943333333333334</v>
      </c>
      <c r="DE18" s="141">
        <v>2.5338333333333334</v>
      </c>
      <c r="DF18" s="141">
        <v>2.1621666666666663</v>
      </c>
      <c r="DG18" s="141">
        <v>2.7285000000000004</v>
      </c>
      <c r="DH18" s="141">
        <v>3.0075000000000003</v>
      </c>
      <c r="DI18" s="141">
        <v>3.218</v>
      </c>
      <c r="DJ18" s="141">
        <v>2.684166666666667</v>
      </c>
      <c r="DK18" s="141">
        <v>2.7030000000000003</v>
      </c>
      <c r="DL18" s="141">
        <v>3.5979999999999999</v>
      </c>
      <c r="DM18" s="145">
        <v>2.66</v>
      </c>
      <c r="DN18" s="145">
        <v>2.3849999999999998</v>
      </c>
      <c r="DO18" s="145">
        <v>2.6950000000000003</v>
      </c>
      <c r="DP18" s="145">
        <v>3.3899999999999997</v>
      </c>
      <c r="DQ18" s="283">
        <v>2.9050000000000002</v>
      </c>
      <c r="DR18" s="283">
        <v>2.4249999999999998</v>
      </c>
      <c r="DS18" s="283">
        <v>2.58</v>
      </c>
      <c r="DT18" s="283">
        <v>3.0249999999999999</v>
      </c>
      <c r="DU18" s="283">
        <v>2.5049999999999999</v>
      </c>
      <c r="DV18" s="283">
        <v>2.0099999999999998</v>
      </c>
      <c r="DW18" s="283">
        <v>2.38</v>
      </c>
      <c r="DX18" s="283">
        <v>2.4500000000000002</v>
      </c>
      <c r="DY18" s="283">
        <v>2.415</v>
      </c>
      <c r="DZ18" s="283">
        <v>1.8250000000000002</v>
      </c>
      <c r="EA18" s="283">
        <v>2.11</v>
      </c>
      <c r="EB18" s="241">
        <v>2.3650000000000002</v>
      </c>
      <c r="EC18" s="228">
        <v>2.4050000000000002</v>
      </c>
    </row>
    <row r="19" spans="1:133" s="156" customFormat="1" ht="24.75" customHeight="1" x14ac:dyDescent="0.2">
      <c r="B19" s="135"/>
      <c r="T19" s="137">
        <v>11</v>
      </c>
      <c r="U19" s="138" t="s">
        <v>224</v>
      </c>
      <c r="V19" s="157">
        <v>1.1599999999999999</v>
      </c>
      <c r="W19" s="157">
        <v>1.21</v>
      </c>
      <c r="X19" s="157">
        <v>1.27</v>
      </c>
      <c r="Y19" s="157">
        <v>1.19</v>
      </c>
      <c r="Z19" s="157">
        <v>0.96</v>
      </c>
      <c r="AA19" s="157">
        <v>1.1399999999999999</v>
      </c>
      <c r="AB19" s="157">
        <v>1.1100000000000001</v>
      </c>
      <c r="AC19" s="158">
        <v>1.1499999999999999</v>
      </c>
      <c r="AD19" s="157">
        <v>1.1100000000000001</v>
      </c>
      <c r="AE19" s="157">
        <v>1.1200000000000001</v>
      </c>
      <c r="AF19" s="157">
        <v>1.1399999999999999</v>
      </c>
      <c r="AG19" s="157">
        <v>1.1499999999999999</v>
      </c>
      <c r="AH19" s="157">
        <v>0.97</v>
      </c>
      <c r="AI19" s="157">
        <v>1.17</v>
      </c>
      <c r="AJ19" s="157">
        <v>1.29</v>
      </c>
      <c r="AK19" s="158">
        <v>1.41</v>
      </c>
      <c r="AL19" s="157">
        <v>1.34</v>
      </c>
      <c r="AM19" s="157">
        <v>1.31</v>
      </c>
      <c r="AN19" s="157">
        <v>1.37</v>
      </c>
      <c r="AO19" s="157">
        <v>1.43</v>
      </c>
      <c r="AP19" s="157">
        <v>1.21</v>
      </c>
      <c r="AQ19" s="157">
        <v>1.45</v>
      </c>
      <c r="AR19" s="157">
        <v>1.48</v>
      </c>
      <c r="AS19" s="158">
        <v>1.45</v>
      </c>
      <c r="AT19" s="157">
        <v>1.48</v>
      </c>
      <c r="AU19" s="157">
        <v>1.29</v>
      </c>
      <c r="AV19" s="157">
        <v>1.48</v>
      </c>
      <c r="AW19" s="157">
        <v>1.27</v>
      </c>
      <c r="AX19" s="157">
        <v>1.27</v>
      </c>
      <c r="AY19" s="157">
        <v>1.7</v>
      </c>
      <c r="AZ19" s="157">
        <v>1.65</v>
      </c>
      <c r="BA19" s="158">
        <v>1.66</v>
      </c>
      <c r="BB19" s="157">
        <v>1.54</v>
      </c>
      <c r="BC19" s="157">
        <v>1.56</v>
      </c>
      <c r="BD19" s="157">
        <v>1.71</v>
      </c>
      <c r="BE19" s="157">
        <v>1.41</v>
      </c>
      <c r="BF19" s="157">
        <v>1.26</v>
      </c>
      <c r="BG19" s="157">
        <v>1.45</v>
      </c>
      <c r="BH19" s="157">
        <v>1.31</v>
      </c>
      <c r="BI19" s="157">
        <v>1.27</v>
      </c>
      <c r="BJ19" s="157">
        <v>1.28</v>
      </c>
      <c r="BK19" s="157">
        <v>1.38</v>
      </c>
      <c r="BL19" s="157">
        <v>1.41</v>
      </c>
      <c r="BM19" s="157">
        <v>1.38</v>
      </c>
      <c r="BN19" s="157">
        <v>1.42</v>
      </c>
      <c r="BO19" s="157">
        <v>1.34</v>
      </c>
      <c r="BP19" s="158">
        <v>1.38</v>
      </c>
      <c r="BQ19" s="158">
        <v>1.54</v>
      </c>
      <c r="BR19" s="158">
        <v>1.58</v>
      </c>
      <c r="BS19" s="158">
        <v>1.65</v>
      </c>
      <c r="BT19" s="158">
        <v>1.62</v>
      </c>
      <c r="BU19" s="158">
        <v>1.5083333333333333</v>
      </c>
      <c r="BV19" s="158">
        <v>1.7066666666666666</v>
      </c>
      <c r="BW19" s="158">
        <v>1.64</v>
      </c>
      <c r="BX19" s="158">
        <v>1.5683333333333334</v>
      </c>
      <c r="BY19" s="158">
        <v>1.3033333333333332</v>
      </c>
      <c r="BZ19" s="158">
        <v>1.4316666666666666</v>
      </c>
      <c r="CA19" s="158">
        <v>1.4333333333333331</v>
      </c>
      <c r="CB19" s="158">
        <v>1.32</v>
      </c>
      <c r="CC19" s="158">
        <v>1.36</v>
      </c>
      <c r="CD19" s="158">
        <v>1.2450000000000001</v>
      </c>
      <c r="CE19" s="158">
        <v>1.42</v>
      </c>
      <c r="CF19" s="158">
        <v>1.425</v>
      </c>
      <c r="CG19" s="158">
        <v>1.2150000000000001</v>
      </c>
      <c r="CH19" s="158">
        <v>1.2</v>
      </c>
      <c r="CI19" s="158">
        <v>1.2150000000000001</v>
      </c>
      <c r="CJ19" s="158">
        <v>1.3</v>
      </c>
      <c r="CK19" s="158">
        <v>1.39</v>
      </c>
      <c r="CL19" s="158">
        <v>1.655</v>
      </c>
      <c r="CM19" s="158">
        <v>1.415</v>
      </c>
      <c r="CN19" s="159">
        <v>1.23</v>
      </c>
      <c r="CO19" s="159">
        <v>1.1100000000000001</v>
      </c>
      <c r="CP19" s="159">
        <v>1.22</v>
      </c>
      <c r="CQ19" s="159">
        <v>1.36</v>
      </c>
      <c r="CR19" s="159"/>
      <c r="CS19" s="160">
        <v>1.4849999999999999</v>
      </c>
      <c r="CT19" s="159">
        <v>1.34</v>
      </c>
      <c r="CU19" s="161">
        <v>1.5049999999999999</v>
      </c>
      <c r="CV19" s="162">
        <v>1.49</v>
      </c>
      <c r="CW19" s="160">
        <v>1.4441666666666668</v>
      </c>
      <c r="CX19" s="159">
        <v>1.3493333333333335</v>
      </c>
      <c r="CY19" s="161">
        <v>1.4983333333333335</v>
      </c>
      <c r="CZ19" s="162">
        <v>1.4995000000000001</v>
      </c>
      <c r="DA19" s="160">
        <v>1.3813333333333333</v>
      </c>
      <c r="DB19" s="159">
        <v>1.3056666666666668</v>
      </c>
      <c r="DC19" s="161">
        <v>1.3326666666666669</v>
      </c>
      <c r="DD19" s="162">
        <v>1.3810000000000002</v>
      </c>
      <c r="DE19" s="159">
        <v>1.2010000000000001</v>
      </c>
      <c r="DF19" s="159">
        <v>1.0658333333333334</v>
      </c>
      <c r="DG19" s="159">
        <v>1.2128333333333334</v>
      </c>
      <c r="DH19" s="159">
        <v>1.23</v>
      </c>
      <c r="DI19" s="159">
        <v>1.2258333333333333</v>
      </c>
      <c r="DJ19" s="159">
        <v>1.2253333333333334</v>
      </c>
      <c r="DK19" s="159">
        <v>1.1518333333333333</v>
      </c>
      <c r="DL19" s="159">
        <v>1.264</v>
      </c>
      <c r="DM19" s="163">
        <v>1.2250000000000001</v>
      </c>
      <c r="DN19" s="163">
        <v>1.0950000000000002</v>
      </c>
      <c r="DO19" s="163">
        <v>1.27</v>
      </c>
      <c r="DP19" s="163">
        <v>1.3450000000000002</v>
      </c>
      <c r="DQ19" s="283">
        <v>1.27</v>
      </c>
      <c r="DR19" s="283">
        <v>1.1949999999999998</v>
      </c>
      <c r="DS19" s="283">
        <v>1.27</v>
      </c>
      <c r="DT19" s="283">
        <v>1.25</v>
      </c>
      <c r="DU19" s="283">
        <v>1.17</v>
      </c>
      <c r="DV19" s="283">
        <v>1.0350000000000001</v>
      </c>
      <c r="DW19" s="283">
        <v>1.115</v>
      </c>
      <c r="DX19" s="283">
        <v>1.17</v>
      </c>
      <c r="DY19" s="283">
        <v>1.1099999999999999</v>
      </c>
      <c r="DZ19" s="283">
        <v>0.98499999999999999</v>
      </c>
      <c r="EA19" s="283">
        <v>1.0649999999999999</v>
      </c>
      <c r="EB19" s="241">
        <v>1.1949999999999998</v>
      </c>
      <c r="EC19" s="228">
        <v>1.2050000000000001</v>
      </c>
    </row>
    <row r="20" spans="1:133" ht="24.75" customHeight="1" x14ac:dyDescent="0.2">
      <c r="B20" s="164"/>
      <c r="T20" s="165">
        <v>12</v>
      </c>
      <c r="U20" s="166" t="s">
        <v>225</v>
      </c>
      <c r="V20" s="167">
        <v>2.1</v>
      </c>
      <c r="W20" s="167">
        <v>2.2000000000000002</v>
      </c>
      <c r="X20" s="167">
        <v>3.9</v>
      </c>
      <c r="Y20" s="167">
        <v>6.5</v>
      </c>
      <c r="Z20" s="167">
        <v>2.6</v>
      </c>
      <c r="AA20" s="167">
        <v>2.2000000000000002</v>
      </c>
      <c r="AB20" s="167">
        <v>1.9</v>
      </c>
      <c r="AC20" s="167">
        <v>3.6</v>
      </c>
      <c r="AD20" s="167">
        <v>3.5</v>
      </c>
      <c r="AE20" s="167">
        <v>8.6</v>
      </c>
      <c r="AF20" s="167">
        <v>5.3</v>
      </c>
      <c r="AG20" s="167">
        <v>2.2000000000000002</v>
      </c>
      <c r="AH20" s="167">
        <v>8</v>
      </c>
      <c r="AI20" s="167">
        <v>10.7</v>
      </c>
      <c r="AJ20" s="167">
        <v>11.7</v>
      </c>
      <c r="AK20" s="167">
        <v>6.6</v>
      </c>
      <c r="AL20" s="167">
        <v>2.2999999999999998</v>
      </c>
      <c r="AM20" s="167">
        <v>8.6999999999999993</v>
      </c>
      <c r="AN20" s="167">
        <v>5.2</v>
      </c>
      <c r="AO20" s="167">
        <v>2.1</v>
      </c>
      <c r="AP20" s="167">
        <v>5.8</v>
      </c>
      <c r="AQ20" s="167">
        <v>5.8</v>
      </c>
      <c r="AR20" s="167">
        <v>4.5</v>
      </c>
      <c r="AS20" s="167">
        <v>6.5</v>
      </c>
      <c r="AT20" s="167">
        <v>10</v>
      </c>
      <c r="AU20" s="167">
        <v>15.2</v>
      </c>
      <c r="AV20" s="167">
        <v>9.1</v>
      </c>
      <c r="AW20" s="167">
        <v>3.1</v>
      </c>
      <c r="AX20" s="167">
        <v>5.8</v>
      </c>
      <c r="AY20" s="167">
        <v>12.5</v>
      </c>
      <c r="AZ20" s="167">
        <v>7.3</v>
      </c>
      <c r="BA20" s="167">
        <v>7.5</v>
      </c>
      <c r="BB20" s="167">
        <v>3.1</v>
      </c>
      <c r="BC20" s="167">
        <v>8.5</v>
      </c>
      <c r="BD20" s="167">
        <v>3.6</v>
      </c>
      <c r="BE20" s="167">
        <v>3.9</v>
      </c>
      <c r="BF20" s="167">
        <v>5.7</v>
      </c>
      <c r="BG20" s="167">
        <v>3.1</v>
      </c>
      <c r="BH20" s="167">
        <v>4.4000000000000004</v>
      </c>
      <c r="BI20" s="167">
        <v>3.7</v>
      </c>
      <c r="BJ20" s="167">
        <v>5.0999999999999996</v>
      </c>
      <c r="BK20" s="167">
        <v>5.8</v>
      </c>
      <c r="BL20" s="167">
        <v>4.9000000000000004</v>
      </c>
      <c r="BM20" s="167">
        <v>2.2000000000000002</v>
      </c>
      <c r="BN20" s="167">
        <v>3.2</v>
      </c>
      <c r="BO20" s="167">
        <v>3.3</v>
      </c>
      <c r="BP20" s="167">
        <v>3.3</v>
      </c>
      <c r="BQ20" s="167">
        <v>2.2000000000000002</v>
      </c>
      <c r="BR20" s="167">
        <v>3.2</v>
      </c>
      <c r="BS20" s="167">
        <v>3.3</v>
      </c>
      <c r="BT20" s="167">
        <v>3.3</v>
      </c>
      <c r="BU20" s="167"/>
      <c r="BV20" s="167"/>
      <c r="BW20" s="167"/>
      <c r="BX20" s="167"/>
      <c r="BY20" s="167"/>
      <c r="BZ20" s="167"/>
      <c r="CA20" s="167"/>
      <c r="CB20" s="167"/>
      <c r="CC20" s="167">
        <v>0.8</v>
      </c>
      <c r="CD20" s="167">
        <v>0.5</v>
      </c>
      <c r="CE20" s="167">
        <v>0.6</v>
      </c>
      <c r="CF20" s="168">
        <v>0.7</v>
      </c>
      <c r="CG20" s="167">
        <v>1.6</v>
      </c>
      <c r="CH20" s="167">
        <v>1.25</v>
      </c>
      <c r="CI20" s="167">
        <v>3.7</v>
      </c>
      <c r="CJ20" s="167">
        <v>3.15</v>
      </c>
      <c r="CK20" s="167">
        <v>1.65</v>
      </c>
      <c r="CL20" s="167">
        <v>2.95</v>
      </c>
      <c r="CM20" s="167">
        <v>3.1</v>
      </c>
      <c r="CN20" s="167">
        <v>2.6</v>
      </c>
      <c r="CO20" s="167">
        <v>1.2</v>
      </c>
      <c r="CP20" s="167">
        <v>1.75</v>
      </c>
      <c r="CQ20" s="167">
        <v>0.9</v>
      </c>
      <c r="CR20" s="167"/>
      <c r="CS20" s="169">
        <v>1.9666666666666666</v>
      </c>
      <c r="CT20" s="167">
        <v>3.55</v>
      </c>
      <c r="CU20" s="170">
        <v>14.899999999999999</v>
      </c>
      <c r="CV20" s="171">
        <v>4.75</v>
      </c>
      <c r="CW20" s="169">
        <v>1.6636333333333331</v>
      </c>
      <c r="CX20" s="167">
        <v>4.4597500000000005</v>
      </c>
      <c r="CY20" s="170">
        <v>10.921483333333335</v>
      </c>
      <c r="CZ20" s="171">
        <v>7.9592499999999999</v>
      </c>
      <c r="DA20" s="169">
        <v>1.0460666666666667</v>
      </c>
      <c r="DB20" s="167">
        <v>0.78890000000000005</v>
      </c>
      <c r="DC20" s="170">
        <v>6.1980500000000003</v>
      </c>
      <c r="DD20" s="171">
        <v>6.7566500000000005</v>
      </c>
      <c r="DE20" s="167">
        <v>3.5050833333333333</v>
      </c>
      <c r="DF20" s="167">
        <v>2.6416166666666672</v>
      </c>
      <c r="DG20" s="167">
        <v>13.415966666666666</v>
      </c>
      <c r="DH20" s="167">
        <v>10.726333333333333</v>
      </c>
      <c r="DI20" s="167">
        <v>2.0053166666666669</v>
      </c>
      <c r="DJ20" s="167">
        <v>5.5093000000000005</v>
      </c>
      <c r="DK20" s="167">
        <v>4.6379166666666665</v>
      </c>
      <c r="DL20" s="167">
        <v>8.042016666666667</v>
      </c>
      <c r="DM20" s="185">
        <v>3.7</v>
      </c>
      <c r="DN20" s="185">
        <v>3.15</v>
      </c>
      <c r="DO20" s="185">
        <v>6.6999999999999993</v>
      </c>
      <c r="DP20" s="185">
        <v>6.6999999999999993</v>
      </c>
      <c r="DQ20" s="286">
        <v>4</v>
      </c>
      <c r="DR20" s="286">
        <v>4</v>
      </c>
      <c r="DS20" s="286">
        <v>5.75</v>
      </c>
      <c r="DT20" s="286">
        <v>4</v>
      </c>
      <c r="DU20" s="286"/>
      <c r="DV20" s="286"/>
      <c r="DW20" s="286"/>
      <c r="DX20" s="286"/>
      <c r="DY20" s="286"/>
      <c r="DZ20" s="286"/>
      <c r="EA20" s="286"/>
      <c r="EB20" s="243">
        <v>2.6</v>
      </c>
      <c r="EC20" s="231">
        <v>0.3318666666666667</v>
      </c>
    </row>
    <row r="21" spans="1:133" ht="24.75" customHeight="1" x14ac:dyDescent="0.2">
      <c r="B21" s="164"/>
      <c r="T21" s="137">
        <v>13</v>
      </c>
      <c r="U21" s="172" t="s">
        <v>226</v>
      </c>
      <c r="V21" s="167"/>
      <c r="W21" s="167"/>
      <c r="X21" s="167"/>
      <c r="Y21" s="167"/>
      <c r="Z21" s="167"/>
      <c r="AA21" s="167"/>
      <c r="AB21" s="167"/>
      <c r="AC21" s="167"/>
      <c r="AD21" s="167"/>
      <c r="AE21" s="167"/>
      <c r="AF21" s="167"/>
      <c r="AG21" s="167"/>
      <c r="AH21" s="167"/>
      <c r="AI21" s="167"/>
      <c r="AJ21" s="167"/>
      <c r="AK21" s="167"/>
      <c r="AL21" s="167"/>
      <c r="AM21" s="167"/>
      <c r="AN21" s="167"/>
      <c r="AO21" s="167"/>
      <c r="AP21" s="167"/>
      <c r="AQ21" s="167"/>
      <c r="AR21" s="167"/>
      <c r="AS21" s="167"/>
      <c r="AT21" s="167"/>
      <c r="AU21" s="167"/>
      <c r="AV21" s="167"/>
      <c r="AW21" s="167"/>
      <c r="AX21" s="167"/>
      <c r="AY21" s="167"/>
      <c r="AZ21" s="167"/>
      <c r="BA21" s="167"/>
      <c r="BB21" s="167"/>
      <c r="BC21" s="167"/>
      <c r="BD21" s="167"/>
      <c r="BE21" s="167"/>
      <c r="BF21" s="167"/>
      <c r="BG21" s="167"/>
      <c r="BH21" s="167"/>
      <c r="BI21" s="167"/>
      <c r="BJ21" s="167"/>
      <c r="BK21" s="167"/>
      <c r="BL21" s="167"/>
      <c r="BM21" s="167"/>
      <c r="BN21" s="167"/>
      <c r="BO21" s="167"/>
      <c r="BP21" s="167"/>
      <c r="BQ21" s="167"/>
      <c r="BR21" s="167"/>
      <c r="BS21" s="167"/>
      <c r="BT21" s="167"/>
      <c r="BU21" s="167"/>
      <c r="BV21" s="167"/>
      <c r="BW21" s="167"/>
      <c r="BX21" s="167"/>
      <c r="BY21" s="167"/>
      <c r="BZ21" s="167">
        <v>2.2000000000000002</v>
      </c>
      <c r="CA21" s="167"/>
      <c r="CB21" s="167"/>
      <c r="CC21" s="167">
        <v>3.01</v>
      </c>
      <c r="CD21" s="167"/>
      <c r="CE21" s="167"/>
      <c r="CF21" s="168"/>
      <c r="CG21" s="167"/>
      <c r="CH21" s="167">
        <v>2.82</v>
      </c>
      <c r="CI21" s="167"/>
      <c r="CJ21" s="167"/>
      <c r="CK21" s="167">
        <v>3.7</v>
      </c>
      <c r="CL21" s="167">
        <v>3.5</v>
      </c>
      <c r="CM21" s="167">
        <v>1.6</v>
      </c>
      <c r="CN21" s="167">
        <v>3.2</v>
      </c>
      <c r="CO21" s="167">
        <v>3.4</v>
      </c>
      <c r="CP21" s="167">
        <v>1.5</v>
      </c>
      <c r="CQ21" s="167">
        <v>2.2999999999999998</v>
      </c>
      <c r="CR21" s="167"/>
      <c r="CS21" s="169">
        <v>2.34</v>
      </c>
      <c r="CT21" s="167">
        <v>2.58</v>
      </c>
      <c r="CU21" s="170">
        <v>2.39</v>
      </c>
      <c r="CV21" s="171">
        <v>3.35</v>
      </c>
      <c r="CW21" s="169">
        <v>3.3</v>
      </c>
      <c r="CX21" s="167">
        <v>2.38</v>
      </c>
      <c r="CY21" s="170">
        <v>2.6</v>
      </c>
      <c r="CZ21" s="171">
        <v>2.6</v>
      </c>
      <c r="DA21" s="169">
        <v>2.87</v>
      </c>
      <c r="DB21" s="167"/>
      <c r="DC21" s="170">
        <v>2.17</v>
      </c>
      <c r="DD21" s="171">
        <v>3.08</v>
      </c>
      <c r="DE21" s="167">
        <v>2.9</v>
      </c>
      <c r="DF21" s="167">
        <v>2.9</v>
      </c>
      <c r="DG21" s="167">
        <v>1.4</v>
      </c>
      <c r="DH21" s="167">
        <v>1.9</v>
      </c>
      <c r="DI21" s="167">
        <v>1.99</v>
      </c>
      <c r="DJ21" s="167">
        <v>1.2</v>
      </c>
      <c r="DK21" s="167">
        <v>2.1</v>
      </c>
      <c r="DL21" s="167">
        <v>1.95</v>
      </c>
      <c r="DM21" s="103">
        <v>1.95</v>
      </c>
      <c r="DN21" s="103">
        <v>2.2599999999999998</v>
      </c>
      <c r="DO21" s="103">
        <v>2.5</v>
      </c>
      <c r="DP21" s="236">
        <v>2.46</v>
      </c>
      <c r="DQ21" s="286">
        <v>2.78</v>
      </c>
      <c r="DR21" s="286">
        <v>3</v>
      </c>
      <c r="DS21" s="286">
        <v>2.1800000000000002</v>
      </c>
      <c r="DT21" s="286">
        <v>1.55</v>
      </c>
      <c r="DU21" s="286"/>
      <c r="DV21" s="286"/>
      <c r="DW21" s="286"/>
      <c r="DX21" s="286"/>
      <c r="DY21" s="286"/>
      <c r="DZ21" s="286"/>
      <c r="EA21" s="286"/>
      <c r="EB21" s="243">
        <v>2.15</v>
      </c>
      <c r="EC21" s="231">
        <v>7.35</v>
      </c>
    </row>
    <row r="22" spans="1:133" ht="24.75" customHeight="1" x14ac:dyDescent="0.2">
      <c r="B22" s="164"/>
      <c r="T22" s="137">
        <v>14</v>
      </c>
      <c r="U22" s="172" t="s">
        <v>227</v>
      </c>
      <c r="V22" s="173"/>
      <c r="W22" s="173"/>
      <c r="X22" s="173"/>
      <c r="Y22" s="173"/>
      <c r="Z22" s="167"/>
      <c r="AA22" s="173"/>
      <c r="AB22" s="173"/>
      <c r="AC22" s="167"/>
      <c r="AD22" s="173"/>
      <c r="AE22" s="173"/>
      <c r="AF22" s="173"/>
      <c r="AG22" s="173"/>
      <c r="AH22" s="167"/>
      <c r="AI22" s="173"/>
      <c r="AJ22" s="173"/>
      <c r="AK22" s="167"/>
      <c r="AL22" s="173"/>
      <c r="AM22" s="173"/>
      <c r="AN22" s="173"/>
      <c r="AO22" s="173"/>
      <c r="AP22" s="167"/>
      <c r="AQ22" s="173"/>
      <c r="AR22" s="173"/>
      <c r="AS22" s="167"/>
      <c r="AT22" s="173"/>
      <c r="AU22" s="173"/>
      <c r="AV22" s="173"/>
      <c r="AW22" s="173"/>
      <c r="AX22" s="167"/>
      <c r="AY22" s="173"/>
      <c r="AZ22" s="173"/>
      <c r="BA22" s="167"/>
      <c r="BB22" s="173"/>
      <c r="BC22" s="173"/>
      <c r="BD22" s="173"/>
      <c r="BE22" s="173"/>
      <c r="BF22" s="167"/>
      <c r="BG22" s="173"/>
      <c r="BH22" s="173"/>
      <c r="BI22" s="173"/>
      <c r="BJ22" s="173"/>
      <c r="BK22" s="173"/>
      <c r="BL22" s="173"/>
      <c r="BM22" s="167"/>
      <c r="BN22" s="173"/>
      <c r="BO22" s="173"/>
      <c r="BP22" s="167"/>
      <c r="BQ22" s="167"/>
      <c r="BR22" s="167"/>
      <c r="BS22" s="167"/>
      <c r="BT22" s="167"/>
      <c r="BU22" s="167"/>
      <c r="BV22" s="167"/>
      <c r="BW22" s="167"/>
      <c r="BX22" s="167"/>
      <c r="BY22" s="167" t="s">
        <v>228</v>
      </c>
      <c r="BZ22" s="167" t="s">
        <v>228</v>
      </c>
      <c r="CA22" s="167" t="s">
        <v>228</v>
      </c>
      <c r="CB22" s="167" t="s">
        <v>228</v>
      </c>
      <c r="CC22" s="167" t="s">
        <v>229</v>
      </c>
      <c r="CD22" s="167" t="s">
        <v>229</v>
      </c>
      <c r="CE22" s="167" t="s">
        <v>229</v>
      </c>
      <c r="CF22" s="168" t="s">
        <v>229</v>
      </c>
      <c r="CG22" s="167" t="s">
        <v>229</v>
      </c>
      <c r="CH22" s="167" t="s">
        <v>229</v>
      </c>
      <c r="CI22" s="167" t="s">
        <v>229</v>
      </c>
      <c r="CJ22" s="167" t="s">
        <v>229</v>
      </c>
      <c r="CK22" s="167" t="s">
        <v>229</v>
      </c>
      <c r="CL22" s="167" t="s">
        <v>229</v>
      </c>
      <c r="CM22" s="167" t="s">
        <v>229</v>
      </c>
      <c r="CN22" s="167" t="s">
        <v>229</v>
      </c>
      <c r="CO22" s="167" t="s">
        <v>229</v>
      </c>
      <c r="CP22" s="167" t="s">
        <v>229</v>
      </c>
      <c r="CQ22" s="167" t="s">
        <v>229</v>
      </c>
      <c r="CR22" s="167"/>
      <c r="CS22" s="169" t="s">
        <v>228</v>
      </c>
      <c r="CT22" s="167" t="s">
        <v>228</v>
      </c>
      <c r="CU22" s="170" t="s">
        <v>228</v>
      </c>
      <c r="CV22" s="171" t="s">
        <v>228</v>
      </c>
      <c r="CW22" s="169" t="s">
        <v>228</v>
      </c>
      <c r="CX22" s="167" t="s">
        <v>228</v>
      </c>
      <c r="CY22" s="170" t="s">
        <v>228</v>
      </c>
      <c r="CZ22" s="171" t="s">
        <v>228</v>
      </c>
      <c r="DA22" s="169" t="s">
        <v>228</v>
      </c>
      <c r="DB22" s="167" t="s">
        <v>228</v>
      </c>
      <c r="DC22" s="170" t="s">
        <v>228</v>
      </c>
      <c r="DD22" s="171" t="s">
        <v>228</v>
      </c>
      <c r="DE22" s="167" t="s">
        <v>118</v>
      </c>
      <c r="DF22" s="167" t="s">
        <v>118</v>
      </c>
      <c r="DG22" s="167" t="s">
        <v>118</v>
      </c>
      <c r="DH22" s="167" t="s">
        <v>118</v>
      </c>
      <c r="DI22" s="167"/>
      <c r="DJ22" s="167"/>
      <c r="DK22" s="167"/>
      <c r="DL22" s="167"/>
      <c r="DM22" s="103"/>
      <c r="DN22" s="103"/>
      <c r="DO22" s="103"/>
      <c r="DP22" s="236"/>
      <c r="DQ22" s="283" t="s">
        <v>229</v>
      </c>
      <c r="DR22" s="283" t="s">
        <v>229</v>
      </c>
      <c r="DS22" s="283" t="s">
        <v>229</v>
      </c>
      <c r="DT22" s="283" t="s">
        <v>229</v>
      </c>
      <c r="DU22" s="283"/>
      <c r="DV22" s="283"/>
      <c r="DW22" s="283"/>
      <c r="DX22" s="283"/>
      <c r="DY22" s="283"/>
      <c r="DZ22" s="283"/>
      <c r="EA22" s="283"/>
      <c r="EB22" s="241" t="s">
        <v>229</v>
      </c>
      <c r="EC22" s="228" t="s">
        <v>229</v>
      </c>
    </row>
    <row r="23" spans="1:133" ht="24.75" customHeight="1" x14ac:dyDescent="0.2">
      <c r="B23" s="174"/>
      <c r="T23" s="137">
        <v>15</v>
      </c>
      <c r="U23" s="172" t="s">
        <v>230</v>
      </c>
      <c r="V23" s="167">
        <v>1</v>
      </c>
      <c r="W23" s="167">
        <v>1.2</v>
      </c>
      <c r="X23" s="167">
        <v>1.1000000000000001</v>
      </c>
      <c r="Y23" s="167">
        <v>1.2</v>
      </c>
      <c r="Z23" s="167">
        <v>1</v>
      </c>
      <c r="AA23" s="167">
        <v>2.1</v>
      </c>
      <c r="AB23" s="167">
        <v>1.4</v>
      </c>
      <c r="AC23" s="167">
        <v>0.7</v>
      </c>
      <c r="AD23" s="167">
        <v>1</v>
      </c>
      <c r="AE23" s="167">
        <v>1.2</v>
      </c>
      <c r="AF23" s="167">
        <v>1</v>
      </c>
      <c r="AG23" s="167">
        <v>1</v>
      </c>
      <c r="AH23" s="167">
        <v>1.2</v>
      </c>
      <c r="AI23" s="167">
        <v>1</v>
      </c>
      <c r="AJ23" s="167">
        <v>1.5</v>
      </c>
      <c r="AK23" s="167">
        <v>1.2</v>
      </c>
      <c r="AL23" s="167">
        <v>1.2</v>
      </c>
      <c r="AM23" s="167">
        <v>1.4</v>
      </c>
      <c r="AN23" s="167">
        <v>1.1000000000000001</v>
      </c>
      <c r="AO23" s="167">
        <v>1.6</v>
      </c>
      <c r="AP23" s="167">
        <v>1.1000000000000001</v>
      </c>
      <c r="AQ23" s="167">
        <v>1.1000000000000001</v>
      </c>
      <c r="AR23" s="167">
        <v>0.7</v>
      </c>
      <c r="AS23" s="167">
        <v>1.6</v>
      </c>
      <c r="AT23" s="167">
        <v>1.7</v>
      </c>
      <c r="AU23" s="167">
        <v>0.9</v>
      </c>
      <c r="AV23" s="167">
        <v>1.2</v>
      </c>
      <c r="AW23" s="167">
        <v>1.1000000000000001</v>
      </c>
      <c r="AX23" s="167">
        <v>1.6</v>
      </c>
      <c r="AY23" s="167">
        <v>1.8</v>
      </c>
      <c r="AZ23" s="167">
        <v>1.7</v>
      </c>
      <c r="BA23" s="167">
        <v>1.7</v>
      </c>
      <c r="BB23" s="167">
        <v>2</v>
      </c>
      <c r="BC23" s="167">
        <v>1.7</v>
      </c>
      <c r="BD23" s="167">
        <v>1.4</v>
      </c>
      <c r="BE23" s="167">
        <v>1.6</v>
      </c>
      <c r="BF23" s="167">
        <v>3.6</v>
      </c>
      <c r="BG23" s="167">
        <v>2.2999999999999998</v>
      </c>
      <c r="BH23" s="167">
        <v>1.6</v>
      </c>
      <c r="BI23" s="167">
        <v>1.2</v>
      </c>
      <c r="BJ23" s="167">
        <v>1.5</v>
      </c>
      <c r="BK23" s="167">
        <v>1.8</v>
      </c>
      <c r="BL23" s="167">
        <v>1.5</v>
      </c>
      <c r="BM23" s="167"/>
      <c r="BN23" s="167"/>
      <c r="BO23" s="167"/>
      <c r="BP23" s="167"/>
      <c r="BQ23" s="167"/>
      <c r="BR23" s="167"/>
      <c r="BS23" s="167"/>
      <c r="BT23" s="167"/>
      <c r="BU23" s="167"/>
      <c r="BV23" s="167"/>
      <c r="BW23" s="167"/>
      <c r="BX23" s="167"/>
      <c r="BY23" s="167"/>
      <c r="BZ23" s="167">
        <v>3.1799999999999997</v>
      </c>
      <c r="CA23" s="167"/>
      <c r="CB23" s="167"/>
      <c r="CC23" s="167">
        <v>1.3</v>
      </c>
      <c r="CD23" s="167">
        <v>2.0499999999999998</v>
      </c>
      <c r="CE23" s="167">
        <v>1.2</v>
      </c>
      <c r="CF23" s="168">
        <v>1.05</v>
      </c>
      <c r="CG23" s="167">
        <v>1.55</v>
      </c>
      <c r="CH23" s="167">
        <v>1</v>
      </c>
      <c r="CI23" s="167">
        <v>0.95</v>
      </c>
      <c r="CJ23" s="167">
        <v>1</v>
      </c>
      <c r="CK23" s="167">
        <v>0.65</v>
      </c>
      <c r="CL23" s="167">
        <v>0.7</v>
      </c>
      <c r="CM23" s="167">
        <v>0.7</v>
      </c>
      <c r="CN23" s="167">
        <v>0.9</v>
      </c>
      <c r="CO23" s="167">
        <v>0.7</v>
      </c>
      <c r="CP23" s="167">
        <v>0.75</v>
      </c>
      <c r="CQ23" s="167">
        <v>0.4</v>
      </c>
      <c r="CR23" s="167"/>
      <c r="CS23" s="169">
        <v>1</v>
      </c>
      <c r="CT23" s="167"/>
      <c r="CU23" s="170"/>
      <c r="CV23" s="171"/>
      <c r="CW23" s="169">
        <v>0.78019172712938167</v>
      </c>
      <c r="CX23" s="167"/>
      <c r="CY23" s="170"/>
      <c r="CZ23" s="171"/>
      <c r="DA23" s="169">
        <v>0.727058646116995</v>
      </c>
      <c r="DB23" s="167"/>
      <c r="DC23" s="170"/>
      <c r="DD23" s="171"/>
      <c r="DE23" s="167">
        <v>0.48871447137016433</v>
      </c>
      <c r="DF23" s="175"/>
      <c r="DG23" s="175"/>
      <c r="DH23" s="175"/>
      <c r="DI23" s="175">
        <v>0.82522555844101619</v>
      </c>
      <c r="DJ23" s="175"/>
      <c r="DK23" s="175"/>
      <c r="DL23" s="175"/>
      <c r="DM23" s="103">
        <v>0.5</v>
      </c>
      <c r="DN23" s="103"/>
      <c r="DO23" s="103"/>
      <c r="DP23" s="236"/>
      <c r="DQ23" s="286">
        <v>0.5</v>
      </c>
      <c r="DR23" s="286"/>
      <c r="DS23" s="286"/>
      <c r="DT23" s="286"/>
      <c r="DU23" s="286"/>
      <c r="DV23" s="286"/>
      <c r="DW23" s="286"/>
      <c r="DX23" s="286"/>
      <c r="DY23" s="286"/>
      <c r="DZ23" s="286"/>
      <c r="EA23" s="286"/>
      <c r="EB23" s="243">
        <v>0.6</v>
      </c>
      <c r="EC23" s="231"/>
    </row>
    <row r="24" spans="1:133" ht="24.75" customHeight="1" x14ac:dyDescent="0.2">
      <c r="B24" s="164"/>
      <c r="T24" s="137">
        <v>16</v>
      </c>
      <c r="U24" s="172" t="s">
        <v>231</v>
      </c>
      <c r="V24" s="173"/>
      <c r="W24" s="173"/>
      <c r="X24" s="167"/>
      <c r="Y24" s="167"/>
      <c r="Z24" s="167"/>
      <c r="AA24" s="167"/>
      <c r="AB24" s="167"/>
      <c r="AC24" s="167"/>
      <c r="AD24" s="173"/>
      <c r="AE24" s="173"/>
      <c r="AF24" s="167"/>
      <c r="AG24" s="167"/>
      <c r="AH24" s="167"/>
      <c r="AI24" s="167"/>
      <c r="AJ24" s="167"/>
      <c r="AK24" s="167"/>
      <c r="AL24" s="173"/>
      <c r="AM24" s="173"/>
      <c r="AN24" s="167"/>
      <c r="AO24" s="167"/>
      <c r="AP24" s="167"/>
      <c r="AQ24" s="167"/>
      <c r="AR24" s="167"/>
      <c r="AS24" s="167"/>
      <c r="AT24" s="173"/>
      <c r="AU24" s="173"/>
      <c r="AV24" s="167"/>
      <c r="AW24" s="167"/>
      <c r="AX24" s="167"/>
      <c r="AY24" s="167"/>
      <c r="AZ24" s="167"/>
      <c r="BA24" s="167"/>
      <c r="BB24" s="173"/>
      <c r="BC24" s="173"/>
      <c r="BD24" s="167"/>
      <c r="BE24" s="167"/>
      <c r="BF24" s="167"/>
      <c r="BG24" s="167"/>
      <c r="BH24" s="167"/>
      <c r="BI24" s="176">
        <v>0</v>
      </c>
      <c r="BJ24" s="176">
        <v>0</v>
      </c>
      <c r="BK24" s="176">
        <v>0</v>
      </c>
      <c r="BL24" s="176">
        <v>0</v>
      </c>
      <c r="BM24" s="167"/>
      <c r="BN24" s="167"/>
      <c r="BO24" s="167"/>
      <c r="BP24" s="167"/>
      <c r="BQ24" s="167"/>
      <c r="BR24" s="167"/>
      <c r="BS24" s="167"/>
      <c r="BT24" s="167"/>
      <c r="BU24" s="167"/>
      <c r="BV24" s="167"/>
      <c r="BW24" s="167"/>
      <c r="BX24" s="167"/>
      <c r="BY24" s="167" t="s">
        <v>232</v>
      </c>
      <c r="BZ24" s="167" t="s">
        <v>232</v>
      </c>
      <c r="CA24" s="167" t="s">
        <v>232</v>
      </c>
      <c r="CB24" s="167" t="s">
        <v>232</v>
      </c>
      <c r="CC24" s="139" t="s">
        <v>233</v>
      </c>
      <c r="CD24" s="139" t="s">
        <v>233</v>
      </c>
      <c r="CE24" s="167" t="s">
        <v>233</v>
      </c>
      <c r="CF24" s="168" t="s">
        <v>233</v>
      </c>
      <c r="CG24" s="139" t="s">
        <v>218</v>
      </c>
      <c r="CH24" s="139" t="s">
        <v>218</v>
      </c>
      <c r="CI24" s="139" t="s">
        <v>218</v>
      </c>
      <c r="CJ24" s="139" t="s">
        <v>218</v>
      </c>
      <c r="CK24" s="139">
        <v>6.5000000000000002E-2</v>
      </c>
      <c r="CL24" s="139">
        <v>0.1</v>
      </c>
      <c r="CM24" s="167">
        <v>0.105</v>
      </c>
      <c r="CN24" s="167" t="s">
        <v>219</v>
      </c>
      <c r="CO24" s="167" t="s">
        <v>219</v>
      </c>
      <c r="CP24" s="167" t="s">
        <v>219</v>
      </c>
      <c r="CQ24" s="167" t="s">
        <v>219</v>
      </c>
      <c r="CR24" s="167"/>
      <c r="CS24" s="169">
        <v>0.02</v>
      </c>
      <c r="CT24" s="167" t="s">
        <v>144</v>
      </c>
      <c r="CU24" s="170" t="s">
        <v>144</v>
      </c>
      <c r="CV24" s="171" t="s">
        <v>144</v>
      </c>
      <c r="CW24" s="169">
        <v>9.8333333333333328E-3</v>
      </c>
      <c r="CX24" s="167">
        <v>9.6666666666666672E-3</v>
      </c>
      <c r="CY24" s="170">
        <v>0.01</v>
      </c>
      <c r="CZ24" s="171" t="s">
        <v>147</v>
      </c>
      <c r="DA24" s="169">
        <v>8.3333333333333332E-3</v>
      </c>
      <c r="DB24" s="167">
        <v>1.0499999999999999E-2</v>
      </c>
      <c r="DC24" s="170" t="s">
        <v>147</v>
      </c>
      <c r="DD24" s="171" t="s">
        <v>147</v>
      </c>
      <c r="DE24" s="167" t="s">
        <v>220</v>
      </c>
      <c r="DF24" s="167" t="s">
        <v>220</v>
      </c>
      <c r="DG24" s="167" t="s">
        <v>220</v>
      </c>
      <c r="DH24" s="167" t="s">
        <v>220</v>
      </c>
      <c r="DI24" s="167" t="s">
        <v>220</v>
      </c>
      <c r="DJ24" s="167" t="s">
        <v>220</v>
      </c>
      <c r="DK24" s="167" t="s">
        <v>220</v>
      </c>
      <c r="DL24" s="167" t="s">
        <v>220</v>
      </c>
      <c r="DM24" s="103" t="s">
        <v>220</v>
      </c>
      <c r="DN24" s="103" t="s">
        <v>220</v>
      </c>
      <c r="DO24" s="103" t="s">
        <v>220</v>
      </c>
      <c r="DP24" s="103" t="s">
        <v>220</v>
      </c>
      <c r="DQ24" s="287" t="s">
        <v>220</v>
      </c>
      <c r="DR24" s="287">
        <v>0.01</v>
      </c>
      <c r="DS24" s="287" t="s">
        <v>220</v>
      </c>
      <c r="DT24" s="287" t="s">
        <v>220</v>
      </c>
      <c r="DU24" s="287"/>
      <c r="DV24" s="287"/>
      <c r="DW24" s="287"/>
      <c r="DX24" s="287"/>
      <c r="DY24" s="287"/>
      <c r="DZ24" s="287"/>
      <c r="EA24" s="287"/>
      <c r="EB24" s="244" t="s">
        <v>220</v>
      </c>
      <c r="EC24" s="232" t="s">
        <v>220</v>
      </c>
    </row>
    <row r="25" spans="1:133" ht="24.75" customHeight="1" x14ac:dyDescent="0.2">
      <c r="A25" s="177"/>
      <c r="T25" s="137">
        <v>17</v>
      </c>
      <c r="U25" s="172" t="s">
        <v>234</v>
      </c>
      <c r="V25" s="139">
        <v>0.02</v>
      </c>
      <c r="W25" s="154">
        <v>0.01</v>
      </c>
      <c r="X25" s="154"/>
      <c r="Y25" s="154">
        <v>0.01</v>
      </c>
      <c r="Z25" s="178"/>
      <c r="AA25" s="178"/>
      <c r="AB25" s="178">
        <v>0.01</v>
      </c>
      <c r="AC25" s="178"/>
      <c r="AD25" s="179"/>
      <c r="AE25" s="154"/>
      <c r="AF25" s="154"/>
      <c r="AG25" s="154"/>
      <c r="AH25" s="178"/>
      <c r="AI25" s="178"/>
      <c r="AJ25" s="178"/>
      <c r="AK25" s="178"/>
      <c r="AL25" s="179"/>
      <c r="AM25" s="154"/>
      <c r="AN25" s="154"/>
      <c r="AO25" s="154"/>
      <c r="AP25" s="178">
        <v>0.02</v>
      </c>
      <c r="AQ25" s="178"/>
      <c r="AR25" s="178"/>
      <c r="AS25" s="178"/>
      <c r="AT25" s="179"/>
      <c r="AU25" s="154"/>
      <c r="AV25" s="154"/>
      <c r="AW25" s="154"/>
      <c r="AX25" s="178"/>
      <c r="AY25" s="178"/>
      <c r="AZ25" s="178"/>
      <c r="BA25" s="178"/>
      <c r="BB25" s="179">
        <v>0.01</v>
      </c>
      <c r="BC25" s="154"/>
      <c r="BD25" s="154"/>
      <c r="BE25" s="154"/>
      <c r="BF25" s="178">
        <v>0.01</v>
      </c>
      <c r="BG25" s="178"/>
      <c r="BH25" s="178"/>
      <c r="BI25" s="176">
        <v>1E-3</v>
      </c>
      <c r="BJ25" s="176">
        <v>5.0000000000000001E-3</v>
      </c>
      <c r="BK25" s="176">
        <v>4.0000000000000001E-3</v>
      </c>
      <c r="BL25" s="176">
        <v>5.0000000000000001E-3</v>
      </c>
      <c r="BM25" s="178">
        <v>8.0000000000000002E-3</v>
      </c>
      <c r="BN25" s="178">
        <v>4.0000000000000001E-3</v>
      </c>
      <c r="BO25" s="178">
        <v>3.0000000000000001E-3</v>
      </c>
      <c r="BP25" s="178">
        <v>3.0000000000000001E-3</v>
      </c>
      <c r="BQ25" s="178" t="s">
        <v>220</v>
      </c>
      <c r="BR25" s="178" t="s">
        <v>220</v>
      </c>
      <c r="BS25" s="178" t="s">
        <v>220</v>
      </c>
      <c r="BT25" s="178" t="s">
        <v>220</v>
      </c>
      <c r="BU25" s="178"/>
      <c r="BV25" s="178" t="s">
        <v>220</v>
      </c>
      <c r="BW25" s="178"/>
      <c r="BX25" s="178"/>
      <c r="BY25" s="178" t="s">
        <v>235</v>
      </c>
      <c r="BZ25" s="178" t="s">
        <v>235</v>
      </c>
      <c r="CA25" s="178" t="s">
        <v>235</v>
      </c>
      <c r="CB25" s="178" t="s">
        <v>235</v>
      </c>
      <c r="CC25" s="178" t="s">
        <v>232</v>
      </c>
      <c r="CD25" s="178" t="s">
        <v>232</v>
      </c>
      <c r="CE25" s="178" t="s">
        <v>232</v>
      </c>
      <c r="CF25" s="168" t="s">
        <v>232</v>
      </c>
      <c r="CG25" s="178" t="s">
        <v>233</v>
      </c>
      <c r="CH25" s="178" t="s">
        <v>233</v>
      </c>
      <c r="CI25" s="178" t="s">
        <v>233</v>
      </c>
      <c r="CJ25" s="178" t="s">
        <v>233</v>
      </c>
      <c r="CK25" s="178" t="s">
        <v>236</v>
      </c>
      <c r="CL25" s="178" t="s">
        <v>236</v>
      </c>
      <c r="CM25" s="178" t="s">
        <v>236</v>
      </c>
      <c r="CN25" s="178" t="s">
        <v>236</v>
      </c>
      <c r="CO25" s="178" t="s">
        <v>237</v>
      </c>
      <c r="CP25" s="178" t="s">
        <v>237</v>
      </c>
      <c r="CQ25" s="178" t="s">
        <v>237</v>
      </c>
      <c r="CR25" s="178"/>
      <c r="CS25" s="180" t="s">
        <v>145</v>
      </c>
      <c r="CT25" s="178"/>
      <c r="CU25" s="178"/>
      <c r="CV25" s="178"/>
      <c r="CW25" s="180" t="s">
        <v>145</v>
      </c>
      <c r="CX25" s="178"/>
      <c r="CY25" s="178"/>
      <c r="CZ25" s="178"/>
      <c r="DA25" s="180" t="s">
        <v>145</v>
      </c>
      <c r="DB25" s="178"/>
      <c r="DC25" s="178"/>
      <c r="DD25" s="178"/>
      <c r="DE25" s="178" t="s">
        <v>238</v>
      </c>
      <c r="DF25" s="181"/>
      <c r="DG25" s="181"/>
      <c r="DH25" s="181"/>
      <c r="DI25" s="181" t="s">
        <v>238</v>
      </c>
      <c r="DJ25" s="181"/>
      <c r="DK25" s="181"/>
      <c r="DL25" s="181"/>
      <c r="DM25" s="103" t="s">
        <v>238</v>
      </c>
      <c r="DN25" s="103"/>
      <c r="DO25" s="103"/>
      <c r="DP25" s="103"/>
      <c r="DQ25" s="288" t="s">
        <v>238</v>
      </c>
      <c r="DR25" s="288"/>
      <c r="DS25" s="288"/>
      <c r="DT25" s="288"/>
      <c r="DU25" s="288"/>
      <c r="DV25" s="288"/>
      <c r="DW25" s="288"/>
      <c r="DX25" s="288"/>
      <c r="DY25" s="288"/>
      <c r="DZ25" s="288"/>
      <c r="EA25" s="288"/>
      <c r="EB25" s="172" t="s">
        <v>238</v>
      </c>
      <c r="EC25" s="233"/>
    </row>
    <row r="26" spans="1:133" ht="24.75" customHeight="1" x14ac:dyDescent="0.2">
      <c r="A26" s="177"/>
      <c r="T26" s="137">
        <v>18</v>
      </c>
      <c r="U26" s="172" t="s">
        <v>239</v>
      </c>
      <c r="V26" s="154"/>
      <c r="W26" s="154"/>
      <c r="X26" s="154"/>
      <c r="Y26" s="154"/>
      <c r="Z26" s="154"/>
      <c r="AA26" s="154"/>
      <c r="AB26" s="154"/>
      <c r="AC26" s="154"/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4"/>
      <c r="AO26" s="154"/>
      <c r="AP26" s="154"/>
      <c r="AQ26" s="154"/>
      <c r="AR26" s="154"/>
      <c r="AS26" s="154"/>
      <c r="AT26" s="154"/>
      <c r="AU26" s="154"/>
      <c r="AV26" s="154"/>
      <c r="AW26" s="154"/>
      <c r="AX26" s="154"/>
      <c r="AY26" s="154"/>
      <c r="AZ26" s="154"/>
      <c r="BA26" s="154"/>
      <c r="BB26" s="154"/>
      <c r="BC26" s="154"/>
      <c r="BD26" s="154"/>
      <c r="BE26" s="154"/>
      <c r="BF26" s="154"/>
      <c r="BG26" s="154"/>
      <c r="BH26" s="154"/>
      <c r="BI26" s="154"/>
      <c r="BJ26" s="154"/>
      <c r="BK26" s="154"/>
      <c r="BL26" s="154"/>
      <c r="BM26" s="154"/>
      <c r="BN26" s="154"/>
      <c r="BO26" s="154"/>
      <c r="BP26" s="154"/>
      <c r="BQ26" s="154"/>
      <c r="BR26" s="154"/>
      <c r="BS26" s="154"/>
      <c r="BT26" s="154"/>
      <c r="BU26" s="154"/>
      <c r="BV26" s="154"/>
      <c r="BW26" s="154"/>
      <c r="BX26" s="154"/>
      <c r="BY26" s="154"/>
      <c r="BZ26" s="154"/>
      <c r="CA26" s="154"/>
      <c r="CB26" s="154"/>
      <c r="CC26" s="154"/>
      <c r="CD26" s="154"/>
      <c r="CE26" s="154"/>
      <c r="CF26" s="154"/>
      <c r="CG26" s="154"/>
      <c r="CH26" s="154"/>
      <c r="CI26" s="154"/>
      <c r="CJ26" s="154"/>
      <c r="CK26" s="154"/>
      <c r="CL26" s="168"/>
      <c r="CM26" s="168"/>
      <c r="CN26" s="168"/>
      <c r="CO26" s="168"/>
      <c r="CP26" s="168"/>
      <c r="CQ26" s="168"/>
      <c r="CR26" s="168"/>
      <c r="CS26" s="168"/>
      <c r="CT26" s="168"/>
      <c r="CU26" s="168"/>
      <c r="CV26" s="168"/>
      <c r="CW26" s="168"/>
      <c r="CX26" s="168"/>
      <c r="CY26" s="168"/>
      <c r="CZ26" s="168"/>
      <c r="DA26" s="168"/>
      <c r="DB26" s="168"/>
      <c r="DC26" s="168"/>
      <c r="DD26" s="168"/>
      <c r="DE26" s="168"/>
      <c r="DF26" s="168"/>
      <c r="DG26" s="168"/>
      <c r="DH26" s="168"/>
      <c r="DI26" s="168"/>
      <c r="DJ26" s="168"/>
      <c r="DK26" s="168"/>
      <c r="DL26" s="168"/>
      <c r="DM26" s="103"/>
      <c r="DN26" s="103"/>
      <c r="DO26" s="103"/>
      <c r="DP26" s="103"/>
      <c r="DQ26" s="283"/>
      <c r="DR26" s="283"/>
      <c r="DS26" s="283"/>
      <c r="DT26" s="283"/>
      <c r="DU26" s="283"/>
      <c r="DV26" s="283"/>
      <c r="DW26" s="283"/>
      <c r="DX26" s="283"/>
      <c r="DY26" s="283"/>
      <c r="DZ26" s="283"/>
      <c r="EA26" s="283"/>
      <c r="EB26" s="241"/>
      <c r="EC26" s="228"/>
    </row>
    <row r="27" spans="1:133" ht="24.75" customHeight="1" x14ac:dyDescent="0.2">
      <c r="A27" s="177"/>
      <c r="T27" s="137">
        <v>19</v>
      </c>
      <c r="U27" s="172" t="s">
        <v>240</v>
      </c>
      <c r="V27" s="182"/>
      <c r="W27" s="182"/>
      <c r="X27" s="182"/>
      <c r="Y27" s="182"/>
      <c r="Z27" s="182"/>
      <c r="AA27" s="182"/>
      <c r="AB27" s="182"/>
      <c r="AC27" s="182"/>
      <c r="AD27" s="182"/>
      <c r="AE27" s="182"/>
      <c r="AF27" s="182"/>
      <c r="AG27" s="182"/>
      <c r="AH27" s="182"/>
      <c r="AI27" s="182"/>
      <c r="AJ27" s="182"/>
      <c r="AK27" s="182"/>
      <c r="AL27" s="182"/>
      <c r="AM27" s="182"/>
      <c r="AN27" s="182"/>
      <c r="AO27" s="182"/>
      <c r="AP27" s="182"/>
      <c r="AQ27" s="182"/>
      <c r="AR27" s="182"/>
      <c r="AS27" s="182"/>
      <c r="AT27" s="182"/>
      <c r="AU27" s="182"/>
      <c r="AV27" s="182"/>
      <c r="AW27" s="182"/>
      <c r="AX27" s="182"/>
      <c r="AY27" s="182"/>
      <c r="AZ27" s="182"/>
      <c r="BA27" s="182"/>
      <c r="BB27" s="182"/>
      <c r="BC27" s="182"/>
      <c r="BD27" s="182"/>
      <c r="BE27" s="182"/>
      <c r="BF27" s="182"/>
      <c r="BG27" s="182"/>
      <c r="BH27" s="182"/>
      <c r="BI27" s="182"/>
      <c r="BJ27" s="182"/>
      <c r="BK27" s="182"/>
      <c r="BL27" s="182"/>
      <c r="BM27" s="182"/>
      <c r="BN27" s="182"/>
      <c r="BO27" s="182"/>
      <c r="BP27" s="182"/>
      <c r="BQ27" s="182"/>
      <c r="BR27" s="182"/>
      <c r="BS27" s="182"/>
      <c r="BT27" s="182"/>
      <c r="BU27" s="182"/>
      <c r="BV27" s="182"/>
      <c r="BW27" s="182"/>
      <c r="BX27" s="182"/>
      <c r="BY27" s="182"/>
      <c r="BZ27" s="182"/>
      <c r="CA27" s="182"/>
      <c r="CB27" s="182"/>
      <c r="CC27" s="182"/>
      <c r="CD27" s="182"/>
      <c r="CE27" s="182"/>
      <c r="CF27" s="182"/>
      <c r="CG27" s="182"/>
      <c r="CH27" s="182"/>
      <c r="CI27" s="182"/>
      <c r="CJ27" s="182"/>
      <c r="CK27" s="182"/>
      <c r="CL27" s="168"/>
      <c r="CM27" s="168"/>
      <c r="CN27" s="168"/>
      <c r="CO27" s="168"/>
      <c r="CP27" s="168"/>
      <c r="CQ27" s="168"/>
      <c r="CR27" s="168"/>
      <c r="CS27" s="168"/>
      <c r="CT27" s="168"/>
      <c r="CU27" s="168"/>
      <c r="CV27" s="168"/>
      <c r="CW27" s="168"/>
      <c r="CX27" s="168"/>
      <c r="CY27" s="168"/>
      <c r="CZ27" s="168"/>
      <c r="DA27" s="168"/>
      <c r="DB27" s="168"/>
      <c r="DC27" s="168"/>
      <c r="DD27" s="168"/>
      <c r="DE27" s="168"/>
      <c r="DF27" s="168"/>
      <c r="DG27" s="168"/>
      <c r="DH27" s="168"/>
      <c r="DI27" s="168"/>
      <c r="DJ27" s="168"/>
      <c r="DK27" s="168"/>
      <c r="DL27" s="168"/>
      <c r="DM27" s="103"/>
      <c r="DN27" s="103"/>
      <c r="DO27" s="103"/>
      <c r="DP27" s="103"/>
      <c r="DQ27" s="283"/>
      <c r="DR27" s="283"/>
      <c r="DS27" s="283"/>
      <c r="DT27" s="283"/>
      <c r="DU27" s="283"/>
      <c r="DV27" s="283"/>
      <c r="DW27" s="283"/>
      <c r="DX27" s="283"/>
      <c r="DY27" s="283"/>
      <c r="DZ27" s="283"/>
      <c r="EA27" s="283"/>
      <c r="EB27" s="241"/>
      <c r="EC27" s="228"/>
    </row>
    <row r="28" spans="1:133" ht="24.75" customHeight="1" x14ac:dyDescent="0.2">
      <c r="A28" s="177"/>
      <c r="T28" s="137">
        <v>20</v>
      </c>
      <c r="U28" s="138" t="s">
        <v>241</v>
      </c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83"/>
      <c r="AK28" s="183"/>
      <c r="AL28" s="183"/>
      <c r="AM28" s="183"/>
      <c r="AN28" s="183"/>
      <c r="AO28" s="183"/>
      <c r="AP28" s="183"/>
      <c r="AQ28" s="183"/>
      <c r="AR28" s="183"/>
      <c r="AS28" s="183"/>
      <c r="AT28" s="183"/>
      <c r="AU28" s="183"/>
      <c r="AV28" s="183"/>
      <c r="AW28" s="183"/>
      <c r="AX28" s="183"/>
      <c r="AY28" s="183"/>
      <c r="AZ28" s="183"/>
      <c r="BA28" s="183"/>
      <c r="BB28" s="183"/>
      <c r="BC28" s="183"/>
      <c r="BD28" s="183"/>
      <c r="BE28" s="183"/>
      <c r="BF28" s="183"/>
      <c r="BG28" s="183"/>
      <c r="BH28" s="183"/>
      <c r="BI28" s="183">
        <v>3.0000000000000001E-3</v>
      </c>
      <c r="BJ28" s="183" t="s">
        <v>242</v>
      </c>
      <c r="BK28" s="183">
        <v>3.0000000000000001E-3</v>
      </c>
      <c r="BL28" s="183" t="s">
        <v>242</v>
      </c>
      <c r="BM28" s="183">
        <v>2E-3</v>
      </c>
      <c r="BN28" s="183">
        <v>2E-3</v>
      </c>
      <c r="BO28" s="183">
        <v>8.0000000000000002E-3</v>
      </c>
      <c r="BP28" s="183">
        <v>8.9999999999999993E-3</v>
      </c>
      <c r="BQ28" s="183" t="s">
        <v>220</v>
      </c>
      <c r="BR28" s="183" t="s">
        <v>220</v>
      </c>
      <c r="BS28" s="183" t="s">
        <v>220</v>
      </c>
      <c r="BT28" s="183" t="s">
        <v>220</v>
      </c>
      <c r="BU28" s="183"/>
      <c r="BV28" s="183"/>
      <c r="BW28" s="183"/>
      <c r="BX28" s="183"/>
      <c r="BY28" s="183"/>
      <c r="BZ28" s="183"/>
      <c r="CA28" s="183"/>
      <c r="CB28" s="183"/>
      <c r="CC28" s="168"/>
      <c r="CD28" s="183"/>
      <c r="CE28" s="183"/>
      <c r="CF28" s="183"/>
      <c r="CG28" s="183"/>
      <c r="CH28" s="183"/>
      <c r="CI28" s="183"/>
      <c r="CJ28" s="183"/>
      <c r="CK28" s="183"/>
      <c r="CL28" s="154"/>
      <c r="CM28" s="154"/>
      <c r="CN28" s="154"/>
      <c r="CO28" s="154"/>
      <c r="CP28" s="154"/>
      <c r="CQ28" s="154"/>
      <c r="CR28" s="154"/>
      <c r="CS28" s="154"/>
      <c r="CT28" s="154"/>
      <c r="CU28" s="154"/>
      <c r="CV28" s="154"/>
      <c r="CW28" s="154"/>
      <c r="CX28" s="154"/>
      <c r="CY28" s="154"/>
      <c r="CZ28" s="154"/>
      <c r="DA28" s="154"/>
      <c r="DB28" s="154"/>
      <c r="DC28" s="154"/>
      <c r="DD28" s="154"/>
      <c r="DE28" s="154"/>
      <c r="DF28" s="154"/>
      <c r="DG28" s="154"/>
      <c r="DH28" s="154"/>
      <c r="DI28" s="154"/>
      <c r="DJ28" s="154"/>
      <c r="DK28" s="154"/>
      <c r="DL28" s="154"/>
      <c r="DM28" s="103"/>
      <c r="DN28" s="103"/>
      <c r="DO28" s="103"/>
      <c r="DP28" s="103"/>
      <c r="DQ28" s="289"/>
      <c r="DR28" s="289"/>
      <c r="DS28" s="289"/>
      <c r="DT28" s="289"/>
      <c r="DU28" s="289"/>
      <c r="DV28" s="289"/>
      <c r="DW28" s="289"/>
      <c r="DX28" s="289"/>
      <c r="DY28" s="289"/>
      <c r="DZ28" s="289"/>
      <c r="EA28" s="289"/>
      <c r="EB28" s="245"/>
      <c r="EC28" s="234"/>
    </row>
    <row r="29" spans="1:133" ht="24.75" customHeight="1" x14ac:dyDescent="0.2">
      <c r="A29" s="177"/>
      <c r="T29" s="137">
        <v>21</v>
      </c>
      <c r="U29" s="138" t="s">
        <v>243</v>
      </c>
      <c r="V29" s="184"/>
      <c r="W29" s="184"/>
      <c r="X29" s="184"/>
      <c r="Y29" s="185"/>
      <c r="Z29" s="185"/>
      <c r="AA29" s="185"/>
      <c r="AB29" s="185"/>
      <c r="AC29" s="183"/>
      <c r="AD29" s="184"/>
      <c r="AE29" s="184"/>
      <c r="AF29" s="184"/>
      <c r="AG29" s="185"/>
      <c r="AH29" s="185"/>
      <c r="AI29" s="185"/>
      <c r="AJ29" s="185"/>
      <c r="AK29" s="183"/>
      <c r="AL29" s="184"/>
      <c r="AM29" s="184"/>
      <c r="AN29" s="184"/>
      <c r="AO29" s="185"/>
      <c r="AP29" s="185"/>
      <c r="AQ29" s="185"/>
      <c r="AR29" s="185"/>
      <c r="AS29" s="183"/>
      <c r="AT29" s="184"/>
      <c r="AU29" s="184"/>
      <c r="AV29" s="184"/>
      <c r="AW29" s="185"/>
      <c r="AX29" s="185"/>
      <c r="AY29" s="185"/>
      <c r="AZ29" s="185"/>
      <c r="BA29" s="183"/>
      <c r="BB29" s="184"/>
      <c r="BC29" s="184"/>
      <c r="BD29" s="184"/>
      <c r="BE29" s="185"/>
      <c r="BF29" s="185"/>
      <c r="BG29" s="185"/>
      <c r="BH29" s="185"/>
      <c r="BI29" s="184">
        <v>1.3</v>
      </c>
      <c r="BJ29" s="184">
        <v>1.8</v>
      </c>
      <c r="BK29" s="184">
        <v>1.7</v>
      </c>
      <c r="BL29" s="185">
        <v>1.1000000000000001</v>
      </c>
      <c r="BM29" s="185">
        <v>1.5</v>
      </c>
      <c r="BN29" s="185">
        <v>1.8</v>
      </c>
      <c r="BO29" s="185">
        <v>2.6</v>
      </c>
      <c r="BP29" s="183">
        <v>2.7</v>
      </c>
      <c r="BQ29" s="183">
        <v>1.8</v>
      </c>
      <c r="BR29" s="183">
        <v>2.2999999999999998</v>
      </c>
      <c r="BS29" s="183">
        <v>2.6</v>
      </c>
      <c r="BT29" s="183">
        <v>2.6</v>
      </c>
      <c r="BU29" s="183"/>
      <c r="BV29" s="183"/>
      <c r="BW29" s="183"/>
      <c r="BX29" s="183"/>
      <c r="BY29" s="183"/>
      <c r="BZ29" s="183"/>
      <c r="CA29" s="183"/>
      <c r="CB29" s="183"/>
      <c r="CC29" s="168"/>
      <c r="CD29" s="184"/>
      <c r="CE29" s="184"/>
      <c r="CF29" s="184"/>
      <c r="CG29" s="184"/>
      <c r="CH29" s="184"/>
      <c r="CI29" s="184"/>
      <c r="CJ29" s="184"/>
      <c r="CK29" s="184"/>
      <c r="CL29" s="182"/>
      <c r="CM29" s="182"/>
      <c r="CN29" s="182"/>
      <c r="CO29" s="182"/>
      <c r="CP29" s="182"/>
      <c r="CQ29" s="182"/>
      <c r="CR29" s="182"/>
      <c r="CS29" s="182"/>
      <c r="CT29" s="182"/>
      <c r="CU29" s="182"/>
      <c r="CV29" s="182"/>
      <c r="CW29" s="182"/>
      <c r="CX29" s="182"/>
      <c r="CY29" s="182"/>
      <c r="CZ29" s="182"/>
      <c r="DA29" s="182"/>
      <c r="DB29" s="182"/>
      <c r="DC29" s="182"/>
      <c r="DD29" s="182"/>
      <c r="DE29" s="182"/>
      <c r="DF29" s="182"/>
      <c r="DG29" s="182"/>
      <c r="DH29" s="182"/>
      <c r="DI29" s="182"/>
      <c r="DJ29" s="182"/>
      <c r="DK29" s="182"/>
      <c r="DL29" s="182"/>
      <c r="DM29" s="103"/>
      <c r="DN29" s="103"/>
      <c r="DO29" s="103"/>
      <c r="DP29" s="103"/>
      <c r="DQ29" s="283"/>
      <c r="DR29" s="283"/>
      <c r="DS29" s="283"/>
      <c r="DT29" s="283"/>
      <c r="DU29" s="283"/>
      <c r="DV29" s="283"/>
      <c r="DW29" s="283"/>
      <c r="DX29" s="283"/>
      <c r="DY29" s="283"/>
      <c r="DZ29" s="283"/>
      <c r="EA29" s="283"/>
      <c r="EB29" s="241"/>
      <c r="EC29" s="228"/>
    </row>
    <row r="30" spans="1:133" ht="24.75" customHeight="1" x14ac:dyDescent="0.2">
      <c r="A30" s="177"/>
      <c r="T30" s="137">
        <v>22</v>
      </c>
      <c r="U30" s="138" t="s">
        <v>244</v>
      </c>
      <c r="V30" s="184"/>
      <c r="W30" s="185"/>
      <c r="X30" s="185"/>
      <c r="Y30" s="185"/>
      <c r="Z30" s="185"/>
      <c r="AA30" s="185"/>
      <c r="AB30" s="185"/>
      <c r="AC30" s="185"/>
      <c r="AD30" s="184"/>
      <c r="AE30" s="185"/>
      <c r="AF30" s="185"/>
      <c r="AG30" s="185"/>
      <c r="AH30" s="185"/>
      <c r="AI30" s="185"/>
      <c r="AJ30" s="185"/>
      <c r="AK30" s="185"/>
      <c r="AL30" s="184"/>
      <c r="AM30" s="185"/>
      <c r="AN30" s="185"/>
      <c r="AO30" s="185"/>
      <c r="AP30" s="185"/>
      <c r="AQ30" s="185"/>
      <c r="AR30" s="185"/>
      <c r="AS30" s="185"/>
      <c r="AT30" s="184"/>
      <c r="AU30" s="185"/>
      <c r="AV30" s="185"/>
      <c r="AW30" s="185"/>
      <c r="AX30" s="185"/>
      <c r="AY30" s="185"/>
      <c r="AZ30" s="185"/>
      <c r="BA30" s="185"/>
      <c r="BB30" s="184"/>
      <c r="BC30" s="185"/>
      <c r="BD30" s="185"/>
      <c r="BE30" s="185"/>
      <c r="BF30" s="185"/>
      <c r="BG30" s="185"/>
      <c r="BH30" s="185"/>
      <c r="BI30" s="184"/>
      <c r="BJ30" s="185"/>
      <c r="BK30" s="185"/>
      <c r="BL30" s="185"/>
      <c r="BM30" s="185"/>
      <c r="BN30" s="185"/>
      <c r="BO30" s="185"/>
      <c r="BP30" s="185"/>
      <c r="BQ30" s="185"/>
      <c r="BR30" s="185"/>
      <c r="BS30" s="185"/>
      <c r="BT30" s="185"/>
      <c r="BU30" s="185"/>
      <c r="BV30" s="185"/>
      <c r="BW30" s="185"/>
      <c r="BX30" s="185"/>
      <c r="BY30" s="185"/>
      <c r="BZ30" s="185"/>
      <c r="CA30" s="185"/>
      <c r="CB30" s="185"/>
      <c r="CC30" s="183"/>
      <c r="CD30" s="184"/>
      <c r="CE30" s="184"/>
      <c r="CF30" s="184"/>
      <c r="CG30" s="184"/>
      <c r="CH30" s="184"/>
      <c r="CI30" s="184"/>
      <c r="CJ30" s="184"/>
      <c r="CK30" s="184"/>
      <c r="CL30" s="184"/>
      <c r="CM30" s="184"/>
      <c r="CN30" s="184"/>
      <c r="CO30" s="184"/>
      <c r="CP30" s="184"/>
      <c r="CQ30" s="184"/>
      <c r="CR30" s="184"/>
      <c r="CS30" s="184"/>
      <c r="CT30" s="184"/>
      <c r="CU30" s="184"/>
      <c r="CV30" s="184"/>
      <c r="CW30" s="184"/>
      <c r="CX30" s="184"/>
      <c r="CY30" s="184"/>
      <c r="CZ30" s="184"/>
      <c r="DA30" s="184"/>
      <c r="DB30" s="184"/>
      <c r="DC30" s="184"/>
      <c r="DD30" s="184"/>
      <c r="DE30" s="184"/>
      <c r="DF30" s="184"/>
      <c r="DG30" s="184"/>
      <c r="DH30" s="184"/>
      <c r="DI30" s="184"/>
      <c r="DJ30" s="184"/>
      <c r="DK30" s="184"/>
      <c r="DL30" s="184"/>
      <c r="DM30" s="103"/>
      <c r="DN30" s="103"/>
      <c r="DO30" s="103"/>
      <c r="DP30" s="103"/>
      <c r="DQ30" s="288"/>
      <c r="DR30" s="288"/>
      <c r="DS30" s="288"/>
      <c r="DT30" s="288"/>
      <c r="DU30" s="288"/>
      <c r="DV30" s="288"/>
      <c r="DW30" s="288"/>
      <c r="DX30" s="288"/>
      <c r="DY30" s="288"/>
      <c r="DZ30" s="288"/>
      <c r="EA30" s="288"/>
      <c r="EB30" s="172"/>
      <c r="EC30" s="233"/>
    </row>
    <row r="31" spans="1:133" ht="24.75" customHeight="1" x14ac:dyDescent="0.2">
      <c r="A31" s="177"/>
      <c r="T31" s="137">
        <v>23</v>
      </c>
      <c r="U31" s="138" t="s">
        <v>245</v>
      </c>
      <c r="V31" s="184"/>
      <c r="W31" s="184"/>
      <c r="X31" s="184"/>
      <c r="Y31" s="184"/>
      <c r="Z31" s="184"/>
      <c r="AA31" s="184"/>
      <c r="AB31" s="184"/>
      <c r="AC31" s="184"/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  <c r="AT31" s="184"/>
      <c r="AU31" s="184"/>
      <c r="AV31" s="184"/>
      <c r="AW31" s="184"/>
      <c r="AX31" s="184"/>
      <c r="AY31" s="184"/>
      <c r="AZ31" s="184"/>
      <c r="BA31" s="184"/>
      <c r="BB31" s="184"/>
      <c r="BC31" s="184"/>
      <c r="BD31" s="184"/>
      <c r="BE31" s="184"/>
      <c r="BF31" s="184"/>
      <c r="BG31" s="184"/>
      <c r="BH31" s="184"/>
      <c r="BI31" s="184"/>
      <c r="BJ31" s="184"/>
      <c r="BK31" s="184"/>
      <c r="BL31" s="184"/>
      <c r="BM31" s="184"/>
      <c r="BN31" s="184"/>
      <c r="BO31" s="184"/>
      <c r="BP31" s="184"/>
      <c r="BQ31" s="184"/>
      <c r="BR31" s="184"/>
      <c r="BS31" s="184"/>
      <c r="BT31" s="184"/>
      <c r="BU31" s="184"/>
      <c r="BV31" s="184"/>
      <c r="BW31" s="184"/>
      <c r="BX31" s="184"/>
      <c r="BY31" s="184"/>
      <c r="BZ31" s="184"/>
      <c r="CA31" s="184"/>
      <c r="CB31" s="184"/>
      <c r="CC31" s="184"/>
      <c r="CD31" s="184"/>
      <c r="CE31" s="184"/>
      <c r="CF31" s="184"/>
      <c r="CG31" s="184"/>
      <c r="CH31" s="184"/>
      <c r="CI31" s="184"/>
      <c r="CJ31" s="184"/>
      <c r="CK31" s="184"/>
      <c r="CL31" s="184"/>
      <c r="CM31" s="184"/>
      <c r="CN31" s="184"/>
      <c r="CO31" s="184"/>
      <c r="CP31" s="184"/>
      <c r="CQ31" s="184"/>
      <c r="CR31" s="184"/>
      <c r="CS31" s="184"/>
      <c r="CT31" s="184"/>
      <c r="CU31" s="184"/>
      <c r="CV31" s="184"/>
      <c r="CW31" s="184"/>
      <c r="CX31" s="184"/>
      <c r="CY31" s="184"/>
      <c r="CZ31" s="184"/>
      <c r="DA31" s="184"/>
      <c r="DB31" s="184"/>
      <c r="DC31" s="184"/>
      <c r="DD31" s="184"/>
      <c r="DE31" s="184"/>
      <c r="DF31" s="184"/>
      <c r="DG31" s="184"/>
      <c r="DH31" s="184"/>
      <c r="DI31" s="184"/>
      <c r="DJ31" s="184"/>
      <c r="DK31" s="184"/>
      <c r="DL31" s="184"/>
      <c r="DM31" s="103"/>
      <c r="DN31" s="103"/>
      <c r="DO31" s="103"/>
      <c r="DP31" s="103"/>
      <c r="DQ31" s="288"/>
      <c r="DR31" s="288"/>
      <c r="DS31" s="288"/>
      <c r="DT31" s="288"/>
      <c r="DU31" s="288"/>
      <c r="DV31" s="288"/>
      <c r="DW31" s="288"/>
      <c r="DX31" s="288"/>
      <c r="DY31" s="288"/>
      <c r="DZ31" s="288"/>
      <c r="EA31" s="288"/>
      <c r="EB31" s="172"/>
      <c r="EC31" s="233"/>
    </row>
    <row r="32" spans="1:133" ht="24.75" customHeight="1" x14ac:dyDescent="0.2">
      <c r="A32" s="177"/>
      <c r="T32" s="137">
        <v>24</v>
      </c>
      <c r="U32" s="138" t="s">
        <v>246</v>
      </c>
      <c r="V32" s="184"/>
      <c r="W32" s="184"/>
      <c r="X32" s="184"/>
      <c r="Y32" s="184"/>
      <c r="Z32" s="184"/>
      <c r="AA32" s="184"/>
      <c r="AB32" s="184"/>
      <c r="AC32" s="184"/>
      <c r="AD32" s="184"/>
      <c r="AE32" s="184"/>
      <c r="AF32" s="184"/>
      <c r="AG32" s="184"/>
      <c r="AH32" s="184"/>
      <c r="AI32" s="184"/>
      <c r="AJ32" s="184"/>
      <c r="AK32" s="184"/>
      <c r="AL32" s="184"/>
      <c r="AM32" s="184"/>
      <c r="AN32" s="184"/>
      <c r="AO32" s="184"/>
      <c r="AP32" s="184"/>
      <c r="AQ32" s="184"/>
      <c r="AR32" s="184"/>
      <c r="AS32" s="184"/>
      <c r="AT32" s="184"/>
      <c r="AU32" s="184"/>
      <c r="AV32" s="184"/>
      <c r="AW32" s="184"/>
      <c r="AX32" s="184"/>
      <c r="AY32" s="184"/>
      <c r="AZ32" s="184"/>
      <c r="BA32" s="184"/>
      <c r="BB32" s="184"/>
      <c r="BC32" s="184"/>
      <c r="BD32" s="184"/>
      <c r="BE32" s="184"/>
      <c r="BF32" s="184"/>
      <c r="BG32" s="184"/>
      <c r="BH32" s="184"/>
      <c r="BI32" s="184"/>
      <c r="BJ32" s="184"/>
      <c r="BK32" s="184"/>
      <c r="BL32" s="184"/>
      <c r="BM32" s="184"/>
      <c r="BN32" s="184"/>
      <c r="BO32" s="184"/>
      <c r="BP32" s="184"/>
      <c r="BQ32" s="184"/>
      <c r="BR32" s="184"/>
      <c r="BS32" s="184"/>
      <c r="BT32" s="184"/>
      <c r="BU32" s="184"/>
      <c r="BV32" s="184"/>
      <c r="BW32" s="184"/>
      <c r="BX32" s="184"/>
      <c r="BY32" s="184"/>
      <c r="BZ32" s="184"/>
      <c r="CA32" s="184"/>
      <c r="CB32" s="184"/>
      <c r="CC32" s="184"/>
      <c r="CD32" s="184"/>
      <c r="CE32" s="184"/>
      <c r="CF32" s="184"/>
      <c r="CG32" s="184"/>
      <c r="CH32" s="184"/>
      <c r="CI32" s="184"/>
      <c r="CJ32" s="184"/>
      <c r="CK32" s="184"/>
      <c r="CL32" s="184"/>
      <c r="CM32" s="184"/>
      <c r="CN32" s="184"/>
      <c r="CO32" s="184"/>
      <c r="CP32" s="184"/>
      <c r="CQ32" s="184"/>
      <c r="CR32" s="184"/>
      <c r="CS32" s="184"/>
      <c r="CT32" s="184"/>
      <c r="CU32" s="184"/>
      <c r="CV32" s="184"/>
      <c r="CW32" s="184"/>
      <c r="CX32" s="184"/>
      <c r="CY32" s="184"/>
      <c r="CZ32" s="184"/>
      <c r="DA32" s="184"/>
      <c r="DB32" s="184"/>
      <c r="DC32" s="184"/>
      <c r="DD32" s="184"/>
      <c r="DE32" s="184"/>
      <c r="DF32" s="184"/>
      <c r="DG32" s="184"/>
      <c r="DH32" s="184"/>
      <c r="DI32" s="184"/>
      <c r="DJ32" s="184"/>
      <c r="DK32" s="184"/>
      <c r="DL32" s="184"/>
      <c r="DM32" s="103"/>
      <c r="DN32" s="103"/>
      <c r="DO32" s="103"/>
      <c r="DP32" s="103"/>
      <c r="DQ32" s="288"/>
      <c r="DR32" s="288"/>
      <c r="DS32" s="288"/>
      <c r="DT32" s="288"/>
      <c r="DU32" s="288"/>
      <c r="DV32" s="288"/>
      <c r="DW32" s="288"/>
      <c r="DX32" s="288"/>
      <c r="DY32" s="288"/>
      <c r="DZ32" s="288"/>
      <c r="EA32" s="288"/>
      <c r="EB32" s="172"/>
      <c r="EC32" s="233"/>
    </row>
    <row r="33" spans="1:133" ht="24.75" customHeight="1" x14ac:dyDescent="0.2">
      <c r="A33" s="177"/>
      <c r="T33" s="137">
        <v>25</v>
      </c>
      <c r="U33" s="138" t="s">
        <v>247</v>
      </c>
      <c r="V33" s="183"/>
      <c r="W33" s="183"/>
      <c r="X33" s="183"/>
      <c r="Y33" s="183"/>
      <c r="Z33" s="183"/>
      <c r="AA33" s="183"/>
      <c r="AB33" s="183"/>
      <c r="AC33" s="183"/>
      <c r="AD33" s="183"/>
      <c r="AE33" s="183"/>
      <c r="AF33" s="183"/>
      <c r="AG33" s="183"/>
      <c r="AH33" s="183"/>
      <c r="AI33" s="183"/>
      <c r="AJ33" s="183"/>
      <c r="AK33" s="183"/>
      <c r="AL33" s="183"/>
      <c r="AM33" s="183"/>
      <c r="AN33" s="183"/>
      <c r="AO33" s="183"/>
      <c r="AP33" s="183"/>
      <c r="AQ33" s="183"/>
      <c r="AR33" s="183"/>
      <c r="AS33" s="183"/>
      <c r="AT33" s="183"/>
      <c r="AU33" s="183"/>
      <c r="AV33" s="183"/>
      <c r="AW33" s="183"/>
      <c r="AX33" s="183"/>
      <c r="AY33" s="183"/>
      <c r="AZ33" s="183"/>
      <c r="BA33" s="183"/>
      <c r="BB33" s="183"/>
      <c r="BC33" s="183"/>
      <c r="BD33" s="183"/>
      <c r="BE33" s="183"/>
      <c r="BF33" s="183"/>
      <c r="BG33" s="183"/>
      <c r="BH33" s="183"/>
      <c r="BI33" s="183"/>
      <c r="BJ33" s="183"/>
      <c r="BK33" s="183"/>
      <c r="BL33" s="183"/>
      <c r="BM33" s="183"/>
      <c r="BN33" s="183"/>
      <c r="BO33" s="183"/>
      <c r="BP33" s="183"/>
      <c r="BQ33" s="183"/>
      <c r="BR33" s="183"/>
      <c r="BS33" s="183"/>
      <c r="BT33" s="183"/>
      <c r="BU33" s="183"/>
      <c r="BV33" s="183"/>
      <c r="BW33" s="183"/>
      <c r="BX33" s="183"/>
      <c r="BY33" s="183"/>
      <c r="BZ33" s="183"/>
      <c r="CA33" s="183"/>
      <c r="CB33" s="183"/>
      <c r="CC33" s="183"/>
      <c r="CD33" s="183"/>
      <c r="CE33" s="183"/>
      <c r="CF33" s="183"/>
      <c r="CG33" s="183"/>
      <c r="CH33" s="183"/>
      <c r="CI33" s="183"/>
      <c r="CJ33" s="183"/>
      <c r="CK33" s="183"/>
      <c r="CL33" s="183"/>
      <c r="CM33" s="183"/>
      <c r="CN33" s="183"/>
      <c r="CO33" s="183"/>
      <c r="CP33" s="183"/>
      <c r="CQ33" s="183"/>
      <c r="CR33" s="183"/>
      <c r="CS33" s="183"/>
      <c r="CT33" s="183"/>
      <c r="CU33" s="183"/>
      <c r="CV33" s="183"/>
      <c r="CW33" s="183"/>
      <c r="CX33" s="183"/>
      <c r="CY33" s="183"/>
      <c r="CZ33" s="183"/>
      <c r="DA33" s="183"/>
      <c r="DB33" s="183"/>
      <c r="DC33" s="183"/>
      <c r="DD33" s="183"/>
      <c r="DE33" s="183"/>
      <c r="DF33" s="183"/>
      <c r="DG33" s="183"/>
      <c r="DH33" s="183"/>
      <c r="DI33" s="183"/>
      <c r="DJ33" s="183"/>
      <c r="DK33" s="183"/>
      <c r="DL33" s="183"/>
      <c r="DM33" s="103"/>
      <c r="DN33" s="103"/>
      <c r="DO33" s="103"/>
      <c r="DP33" s="103"/>
      <c r="DQ33" s="288"/>
      <c r="DR33" s="288"/>
      <c r="DS33" s="288"/>
      <c r="DT33" s="288"/>
      <c r="DU33" s="288"/>
      <c r="DV33" s="288"/>
      <c r="DW33" s="288"/>
      <c r="DX33" s="288"/>
      <c r="DY33" s="288"/>
      <c r="DZ33" s="288"/>
      <c r="EA33" s="288"/>
      <c r="EB33" s="172"/>
      <c r="EC33" s="233"/>
    </row>
    <row r="34" spans="1:133" ht="24.75" customHeight="1" thickBot="1" x14ac:dyDescent="0.25">
      <c r="A34" s="177"/>
      <c r="T34" s="186">
        <v>26</v>
      </c>
      <c r="U34" s="187" t="s">
        <v>248</v>
      </c>
      <c r="V34" s="188"/>
      <c r="W34" s="188"/>
      <c r="X34" s="188"/>
      <c r="Y34" s="188"/>
      <c r="Z34" s="188"/>
      <c r="AA34" s="188"/>
      <c r="AB34" s="188"/>
      <c r="AC34" s="188"/>
      <c r="AD34" s="188"/>
      <c r="AE34" s="188"/>
      <c r="AF34" s="188"/>
      <c r="AG34" s="188"/>
      <c r="AH34" s="188"/>
      <c r="AI34" s="188"/>
      <c r="AJ34" s="188"/>
      <c r="AK34" s="188"/>
      <c r="AL34" s="188"/>
      <c r="AM34" s="188"/>
      <c r="AN34" s="188"/>
      <c r="AO34" s="188"/>
      <c r="AP34" s="188"/>
      <c r="AQ34" s="188"/>
      <c r="AR34" s="188"/>
      <c r="AS34" s="188"/>
      <c r="AT34" s="188"/>
      <c r="AU34" s="188"/>
      <c r="AV34" s="188"/>
      <c r="AW34" s="188"/>
      <c r="AX34" s="188"/>
      <c r="AY34" s="188"/>
      <c r="AZ34" s="188"/>
      <c r="BA34" s="188"/>
      <c r="BB34" s="188"/>
      <c r="BC34" s="188"/>
      <c r="BD34" s="188"/>
      <c r="BE34" s="188"/>
      <c r="BF34" s="188"/>
      <c r="BG34" s="188"/>
      <c r="BH34" s="188"/>
      <c r="BI34" s="188"/>
      <c r="BJ34" s="188"/>
      <c r="BK34" s="188"/>
      <c r="BL34" s="188"/>
      <c r="BM34" s="188"/>
      <c r="BN34" s="188"/>
      <c r="BO34" s="188"/>
      <c r="BP34" s="188"/>
      <c r="BQ34" s="188"/>
      <c r="BR34" s="188"/>
      <c r="BS34" s="188"/>
      <c r="BT34" s="188"/>
      <c r="BU34" s="188"/>
      <c r="BV34" s="188"/>
      <c r="BW34" s="188"/>
      <c r="BX34" s="188"/>
      <c r="BY34" s="188"/>
      <c r="BZ34" s="188"/>
      <c r="CA34" s="188"/>
      <c r="CB34" s="188"/>
      <c r="CC34" s="188"/>
      <c r="CD34" s="188"/>
      <c r="CE34" s="188"/>
      <c r="CF34" s="188"/>
      <c r="CG34" s="188"/>
      <c r="CH34" s="188"/>
      <c r="CI34" s="188"/>
      <c r="CJ34" s="188"/>
      <c r="CK34" s="188"/>
      <c r="CL34" s="188"/>
      <c r="CM34" s="188"/>
      <c r="CN34" s="188"/>
      <c r="CO34" s="188"/>
      <c r="CP34" s="188"/>
      <c r="CQ34" s="188"/>
      <c r="CR34" s="188"/>
      <c r="CS34" s="188"/>
      <c r="CT34" s="188"/>
      <c r="CU34" s="188"/>
      <c r="CV34" s="188"/>
      <c r="CW34" s="188"/>
      <c r="CX34" s="188"/>
      <c r="CY34" s="188"/>
      <c r="CZ34" s="188"/>
      <c r="DA34" s="189"/>
      <c r="DB34" s="189"/>
      <c r="DC34" s="189"/>
      <c r="DD34" s="189"/>
      <c r="DE34" s="189"/>
      <c r="DF34" s="189"/>
      <c r="DG34" s="189"/>
      <c r="DH34" s="189"/>
      <c r="DI34" s="189"/>
      <c r="DJ34" s="189"/>
      <c r="DK34" s="189"/>
      <c r="DL34" s="189"/>
      <c r="DM34" s="103"/>
      <c r="DN34" s="103"/>
      <c r="DO34" s="103"/>
      <c r="DP34" s="103"/>
      <c r="DQ34" s="288"/>
      <c r="DR34" s="288"/>
      <c r="DS34" s="288"/>
      <c r="DT34" s="288"/>
      <c r="DU34" s="288"/>
      <c r="DV34" s="288"/>
      <c r="DW34" s="288"/>
      <c r="DX34" s="288"/>
      <c r="DY34" s="288"/>
      <c r="DZ34" s="288"/>
      <c r="EA34" s="288"/>
      <c r="EB34" s="172"/>
      <c r="EC34" s="233"/>
    </row>
    <row r="35" spans="1:133" ht="24.75" customHeight="1" thickBot="1" x14ac:dyDescent="0.25">
      <c r="A35" s="177"/>
      <c r="T35" s="186">
        <v>27</v>
      </c>
      <c r="U35" s="190" t="s">
        <v>249</v>
      </c>
      <c r="V35" s="188"/>
      <c r="W35" s="188"/>
      <c r="X35" s="188"/>
      <c r="Y35" s="188"/>
      <c r="Z35" s="188"/>
      <c r="AA35" s="188"/>
      <c r="AB35" s="188"/>
      <c r="AC35" s="188"/>
      <c r="AD35" s="188"/>
      <c r="AE35" s="188"/>
      <c r="AF35" s="188"/>
      <c r="AG35" s="188"/>
      <c r="AH35" s="188"/>
      <c r="AI35" s="188"/>
      <c r="AJ35" s="188"/>
      <c r="AK35" s="188"/>
      <c r="AL35" s="188"/>
      <c r="AM35" s="188"/>
      <c r="AN35" s="188"/>
      <c r="AO35" s="188"/>
      <c r="AP35" s="188"/>
      <c r="AQ35" s="188"/>
      <c r="AR35" s="188"/>
      <c r="AS35" s="188"/>
      <c r="AT35" s="188"/>
      <c r="AU35" s="188"/>
      <c r="AV35" s="188"/>
      <c r="AW35" s="188"/>
      <c r="AX35" s="188"/>
      <c r="AY35" s="188"/>
      <c r="AZ35" s="188"/>
      <c r="BA35" s="188"/>
      <c r="BB35" s="188"/>
      <c r="BC35" s="188"/>
      <c r="BD35" s="188"/>
      <c r="BE35" s="188"/>
      <c r="BF35" s="188"/>
      <c r="BG35" s="188"/>
      <c r="BH35" s="188"/>
      <c r="BI35" s="188"/>
      <c r="BJ35" s="188"/>
      <c r="BK35" s="188"/>
      <c r="BL35" s="188"/>
      <c r="BM35" s="188"/>
      <c r="BN35" s="188"/>
      <c r="BO35" s="188"/>
      <c r="BP35" s="188"/>
      <c r="BQ35" s="188"/>
      <c r="BR35" s="188"/>
      <c r="BS35" s="188"/>
      <c r="BT35" s="188"/>
      <c r="BU35" s="188"/>
      <c r="BV35" s="188"/>
      <c r="BW35" s="188"/>
      <c r="BX35" s="188"/>
      <c r="BY35" s="188"/>
      <c r="BZ35" s="188"/>
      <c r="CA35" s="188"/>
      <c r="CB35" s="188"/>
      <c r="CC35" s="188"/>
      <c r="CD35" s="188"/>
      <c r="CE35" s="188"/>
      <c r="CF35" s="188"/>
      <c r="CG35" s="188"/>
      <c r="CH35" s="188"/>
      <c r="CI35" s="188"/>
      <c r="CJ35" s="188"/>
      <c r="CK35" s="188"/>
      <c r="CL35" s="188"/>
      <c r="CM35" s="188"/>
      <c r="CN35" s="188"/>
      <c r="CO35" s="178">
        <v>13.02</v>
      </c>
      <c r="CP35" s="178">
        <v>8.35</v>
      </c>
      <c r="CQ35" s="178">
        <v>9.5299999999999994</v>
      </c>
      <c r="CR35" s="178"/>
      <c r="CS35" s="178">
        <v>9.44</v>
      </c>
      <c r="CT35" s="178">
        <v>9.52</v>
      </c>
      <c r="CU35" s="178">
        <v>10.8</v>
      </c>
      <c r="CV35" s="178">
        <v>12</v>
      </c>
      <c r="CW35" s="178">
        <v>10.53</v>
      </c>
      <c r="CX35" s="178">
        <v>10.05619954805298</v>
      </c>
      <c r="CY35" s="178">
        <v>10.56</v>
      </c>
      <c r="CZ35" s="178">
        <v>13.3408100656022</v>
      </c>
      <c r="DA35" s="191">
        <v>10.613333333333332</v>
      </c>
      <c r="DB35" s="191">
        <v>9.0900000000000016</v>
      </c>
      <c r="DC35" s="191">
        <v>8.3876160138470794</v>
      </c>
      <c r="DD35" s="191">
        <v>12.328833674064017</v>
      </c>
      <c r="DE35" s="191">
        <v>11.594000000000001</v>
      </c>
      <c r="DF35" s="191">
        <v>8.65</v>
      </c>
      <c r="DG35" s="191">
        <v>9.8527333333333331</v>
      </c>
      <c r="DH35" s="191">
        <v>11.864133333333333</v>
      </c>
      <c r="DI35" s="191">
        <v>10.585999999999999</v>
      </c>
      <c r="DJ35" s="191">
        <v>9.4266666666666676</v>
      </c>
      <c r="DK35" s="191">
        <v>8.9553333333333338</v>
      </c>
      <c r="DL35" s="191">
        <v>12.7866</v>
      </c>
      <c r="DM35" s="237">
        <v>11.5</v>
      </c>
      <c r="DN35" s="237">
        <v>9.23</v>
      </c>
      <c r="DO35" s="237">
        <v>9.7899999999999991</v>
      </c>
      <c r="DP35" s="237">
        <v>9.7899999999999991</v>
      </c>
      <c r="DQ35" s="290">
        <v>10.55</v>
      </c>
      <c r="DR35" s="290">
        <v>9.01</v>
      </c>
      <c r="DS35" s="290">
        <v>9.1999999999999993</v>
      </c>
      <c r="DT35" s="290">
        <v>11.43</v>
      </c>
      <c r="DU35" s="290"/>
      <c r="DV35" s="290"/>
      <c r="DW35" s="290"/>
      <c r="DX35" s="290"/>
      <c r="DY35" s="290"/>
      <c r="DZ35" s="290"/>
      <c r="EA35" s="290"/>
      <c r="EB35" s="192">
        <v>11.12</v>
      </c>
      <c r="EC35" s="235">
        <v>11.13</v>
      </c>
    </row>
    <row r="36" spans="1:133" ht="24.75" customHeight="1" x14ac:dyDescent="0.2">
      <c r="A36" s="177"/>
      <c r="T36" s="193"/>
      <c r="U36" s="194"/>
      <c r="V36" s="195"/>
      <c r="W36" s="195"/>
      <c r="X36" s="195"/>
      <c r="Y36" s="195"/>
      <c r="Z36" s="195"/>
      <c r="AA36" s="195"/>
      <c r="AB36" s="195"/>
      <c r="AC36" s="195"/>
      <c r="AD36" s="195"/>
      <c r="AE36" s="195"/>
      <c r="AF36" s="195"/>
      <c r="AG36" s="195"/>
      <c r="AH36" s="195"/>
      <c r="AI36" s="195"/>
      <c r="AJ36" s="195"/>
      <c r="AK36" s="195"/>
      <c r="AL36" s="195"/>
      <c r="AM36" s="195"/>
      <c r="AN36" s="195"/>
      <c r="AO36" s="195"/>
      <c r="AP36" s="195"/>
      <c r="AQ36" s="195"/>
      <c r="AR36" s="195"/>
      <c r="AS36" s="195"/>
      <c r="AT36" s="195"/>
      <c r="AU36" s="195"/>
      <c r="AV36" s="195"/>
      <c r="AW36" s="195"/>
      <c r="AX36" s="195"/>
      <c r="AY36" s="195"/>
      <c r="AZ36" s="195"/>
      <c r="BA36" s="195"/>
      <c r="BB36" s="195"/>
      <c r="BC36" s="195"/>
      <c r="BD36" s="195"/>
      <c r="BE36" s="195"/>
      <c r="BF36" s="195"/>
      <c r="BG36" s="195"/>
      <c r="BH36" s="195"/>
      <c r="BI36" s="195"/>
      <c r="BJ36" s="195"/>
      <c r="BK36" s="195"/>
      <c r="BL36" s="195"/>
      <c r="BM36" s="195"/>
      <c r="BN36" s="195"/>
      <c r="BO36" s="195"/>
      <c r="BP36" s="195"/>
      <c r="BQ36" s="195"/>
      <c r="BR36" s="195"/>
      <c r="BS36" s="195"/>
      <c r="BT36" s="195"/>
      <c r="BU36" s="195"/>
      <c r="BV36" s="195"/>
      <c r="BW36" s="195"/>
      <c r="BX36" s="195"/>
      <c r="BY36" s="195"/>
      <c r="BZ36" s="195"/>
      <c r="CA36" s="195"/>
      <c r="CB36" s="195"/>
      <c r="CC36" s="195"/>
      <c r="CD36" s="195"/>
      <c r="CE36" s="195"/>
      <c r="CF36" s="195"/>
      <c r="CG36" s="195"/>
      <c r="CH36" s="195"/>
      <c r="CI36" s="195"/>
      <c r="CJ36" s="195"/>
      <c r="CK36" s="195"/>
      <c r="CL36" s="195"/>
      <c r="CM36" s="195"/>
      <c r="CN36" s="195"/>
      <c r="CO36" s="195"/>
      <c r="CP36" s="195"/>
      <c r="CQ36" s="195"/>
      <c r="CR36" s="195"/>
      <c r="CS36" s="195"/>
      <c r="CT36" s="195"/>
    </row>
    <row r="37" spans="1:133" ht="24.75" customHeight="1" x14ac:dyDescent="0.2">
      <c r="A37" s="177"/>
      <c r="T37" s="193"/>
      <c r="U37" s="196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197"/>
      <c r="AP37" s="197"/>
      <c r="AQ37" s="197"/>
      <c r="AR37" s="197"/>
      <c r="AS37" s="197"/>
      <c r="AT37" s="197"/>
      <c r="AU37" s="197"/>
      <c r="AV37" s="197"/>
      <c r="AW37" s="197"/>
      <c r="AX37" s="197"/>
      <c r="AY37" s="197"/>
      <c r="AZ37" s="197"/>
      <c r="BA37" s="197"/>
      <c r="BB37" s="197"/>
      <c r="BC37" s="197"/>
      <c r="BD37" s="197"/>
      <c r="BE37" s="197"/>
      <c r="BF37" s="197"/>
      <c r="BG37" s="197"/>
      <c r="BH37" s="197"/>
      <c r="BI37" s="197"/>
      <c r="BJ37" s="197"/>
      <c r="BK37" s="197"/>
      <c r="BL37" s="197"/>
      <c r="BM37" s="197"/>
      <c r="BN37" s="197"/>
      <c r="BO37" s="197"/>
      <c r="BP37" s="197"/>
      <c r="BQ37" s="197"/>
      <c r="BR37" s="197"/>
      <c r="BS37" s="197"/>
      <c r="BT37" s="197"/>
      <c r="BU37" s="197"/>
      <c r="BV37" s="197"/>
      <c r="BW37" s="197"/>
      <c r="BX37" s="197"/>
      <c r="BY37" s="197"/>
      <c r="BZ37" s="197"/>
      <c r="CA37" s="197"/>
      <c r="CB37" s="197"/>
      <c r="CC37" s="197"/>
      <c r="CD37" s="197"/>
      <c r="CE37" s="197"/>
      <c r="CF37" s="197"/>
      <c r="CG37" s="196"/>
      <c r="CH37" s="196"/>
      <c r="CI37" s="196"/>
      <c r="CJ37" s="196"/>
      <c r="CK37" s="196"/>
      <c r="CL37" s="196"/>
      <c r="CM37" s="196"/>
      <c r="CN37" s="196"/>
      <c r="CO37" s="196"/>
      <c r="CP37" s="196"/>
      <c r="CQ37" s="196"/>
      <c r="CR37" s="196"/>
      <c r="CS37" s="196"/>
      <c r="CT37" s="196"/>
    </row>
    <row r="38" spans="1:133" ht="24.75" customHeight="1" x14ac:dyDescent="0.2">
      <c r="A38" s="177"/>
      <c r="T38" s="198"/>
      <c r="U38" s="177"/>
      <c r="V38" s="164"/>
      <c r="W38" s="164"/>
      <c r="X38" s="164"/>
      <c r="Y38" s="164"/>
      <c r="Z38" s="164"/>
      <c r="AA38" s="164"/>
      <c r="AB38" s="164"/>
      <c r="AC38" s="164"/>
      <c r="AD38" s="164"/>
      <c r="AE38" s="164"/>
      <c r="AF38" s="164"/>
      <c r="AG38" s="164"/>
      <c r="AH38" s="164"/>
      <c r="AI38" s="164"/>
      <c r="AJ38" s="164"/>
      <c r="AK38" s="164"/>
      <c r="AL38" s="164"/>
      <c r="AM38" s="164"/>
      <c r="AN38" s="164"/>
      <c r="AO38" s="164"/>
      <c r="AP38" s="164"/>
      <c r="AQ38" s="164"/>
      <c r="AR38" s="164"/>
      <c r="AS38" s="164"/>
      <c r="AT38" s="164"/>
      <c r="AU38" s="164"/>
      <c r="AV38" s="164"/>
      <c r="AW38" s="164"/>
      <c r="AX38" s="164"/>
      <c r="AY38" s="164"/>
      <c r="AZ38" s="164"/>
      <c r="BA38" s="164"/>
      <c r="BB38" s="164"/>
      <c r="BC38" s="164"/>
      <c r="BD38" s="164"/>
      <c r="BE38" s="164"/>
      <c r="BF38" s="164"/>
      <c r="BG38" s="164"/>
      <c r="BH38" s="164"/>
      <c r="BI38" s="164"/>
      <c r="BJ38" s="164"/>
      <c r="BK38" s="164"/>
      <c r="BL38" s="164"/>
      <c r="BM38" s="164"/>
      <c r="BN38" s="164"/>
      <c r="BO38" s="164"/>
      <c r="BP38" s="164"/>
      <c r="BQ38" s="164"/>
      <c r="BR38" s="164"/>
      <c r="BS38" s="164"/>
      <c r="BT38" s="164"/>
      <c r="BU38" s="164"/>
      <c r="BV38" s="164"/>
      <c r="BW38" s="164"/>
      <c r="BX38" s="164"/>
      <c r="BY38" s="164"/>
      <c r="BZ38" s="164"/>
      <c r="CA38" s="164"/>
      <c r="CB38" s="164"/>
      <c r="CC38" s="164"/>
      <c r="CD38" s="164"/>
      <c r="CE38" s="164"/>
      <c r="CF38" s="164"/>
      <c r="CG38" s="164"/>
      <c r="CH38" s="164"/>
      <c r="CI38" s="164"/>
      <c r="CJ38" s="164"/>
      <c r="CK38" s="164"/>
      <c r="CL38" s="164"/>
      <c r="CM38" s="164"/>
      <c r="CN38" s="164"/>
      <c r="CO38" s="164"/>
      <c r="CP38" s="164"/>
      <c r="CQ38" s="164"/>
      <c r="CR38" s="164"/>
      <c r="CS38" s="164"/>
      <c r="CT38" s="164"/>
      <c r="EB38" s="89">
        <v>10.29</v>
      </c>
      <c r="EC38" s="89">
        <v>8.2200000000000006</v>
      </c>
    </row>
    <row r="39" spans="1:133" ht="24.75" customHeight="1" x14ac:dyDescent="0.2">
      <c r="A39" s="177"/>
      <c r="T39" s="198"/>
      <c r="U39" s="177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  <c r="AJ39" s="199"/>
      <c r="AK39" s="199"/>
      <c r="AL39" s="199"/>
      <c r="AM39" s="199"/>
      <c r="AN39" s="199"/>
      <c r="AO39" s="199"/>
      <c r="AP39" s="199"/>
      <c r="AQ39" s="199"/>
      <c r="AR39" s="199"/>
      <c r="AS39" s="199"/>
      <c r="AT39" s="199"/>
      <c r="AU39" s="199"/>
      <c r="AV39" s="199"/>
      <c r="AW39" s="199"/>
      <c r="AX39" s="199"/>
      <c r="AY39" s="199"/>
      <c r="AZ39" s="199"/>
      <c r="BA39" s="199"/>
      <c r="BB39" s="199"/>
      <c r="BC39" s="199"/>
      <c r="BD39" s="199"/>
      <c r="BE39" s="199"/>
      <c r="BF39" s="199"/>
      <c r="BG39" s="199"/>
      <c r="BH39" s="199"/>
      <c r="BI39" s="199"/>
      <c r="BJ39" s="199"/>
      <c r="BK39" s="199"/>
      <c r="BL39" s="199"/>
      <c r="BM39" s="199"/>
      <c r="BN39" s="199"/>
      <c r="BO39" s="199"/>
      <c r="BP39" s="199"/>
      <c r="BQ39" s="199"/>
      <c r="BR39" s="199"/>
      <c r="BS39" s="199"/>
      <c r="BT39" s="199"/>
      <c r="BU39" s="199"/>
      <c r="BV39" s="199"/>
      <c r="BW39" s="199"/>
      <c r="BX39" s="199"/>
      <c r="BY39" s="199"/>
      <c r="BZ39" s="199"/>
      <c r="CA39" s="199"/>
      <c r="CB39" s="199"/>
      <c r="CC39" s="199"/>
      <c r="CD39" s="199"/>
      <c r="CE39" s="199"/>
      <c r="CF39" s="199"/>
      <c r="CG39" s="199"/>
      <c r="CH39" s="199"/>
      <c r="CI39" s="199"/>
      <c r="CJ39" s="199"/>
      <c r="CK39" s="199"/>
      <c r="CL39" s="199"/>
      <c r="CM39" s="199"/>
      <c r="CN39" s="199"/>
      <c r="CO39" s="199"/>
      <c r="CP39" s="199"/>
      <c r="CQ39" s="199"/>
      <c r="CR39" s="199"/>
      <c r="CS39" s="199"/>
      <c r="CT39" s="199"/>
      <c r="EB39" s="89">
        <v>108.06608357628767</v>
      </c>
      <c r="EC39" s="89">
        <v>135.4014598540146</v>
      </c>
    </row>
    <row r="44" spans="1:133" ht="24.75" customHeight="1" x14ac:dyDescent="0.2">
      <c r="EB44" s="136">
        <v>0.01</v>
      </c>
      <c r="EC44" s="136">
        <v>0.01</v>
      </c>
    </row>
    <row r="45" spans="1:133" ht="24.75" customHeight="1" x14ac:dyDescent="0.2">
      <c r="EB45" s="136">
        <v>0.1</v>
      </c>
      <c r="EC45" s="136"/>
    </row>
  </sheetData>
  <mergeCells count="1">
    <mergeCell ref="T4:U6"/>
  </mergeCells>
  <phoneticPr fontId="9"/>
  <printOptions horizontalCentered="1"/>
  <pageMargins left="0.78740157480314965" right="0.78740157480314965" top="0.47244094488188981" bottom="0.55118110236220474" header="0.27559055118110237" footer="0.51181102362204722"/>
  <pageSetup paperSize="9" scale="52" orientation="portrait" r:id="rId1"/>
  <headerFooter scaleWithDoc="0" alignWithMargins="0">
    <oddHeader>&amp;R&amp;9別添2別紙2</oddHeader>
  </headerFooter>
  <rowBreaks count="1" manualBreakCount="1">
    <brk id="64" min="2" max="18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9342C-27BA-4257-933C-E6DF0D20F642}">
  <sheetPr>
    <tabColor theme="0"/>
    <pageSetUpPr fitToPage="1"/>
  </sheetPr>
  <dimension ref="A1:T55"/>
  <sheetViews>
    <sheetView view="pageBreakPreview" topLeftCell="A22" zoomScaleNormal="100" zoomScaleSheetLayoutView="100" workbookViewId="0">
      <selection activeCell="B35" sqref="B35:O35"/>
    </sheetView>
  </sheetViews>
  <sheetFormatPr defaultColWidth="8.09765625" defaultRowHeight="13" x14ac:dyDescent="0.3"/>
  <cols>
    <col min="1" max="1" width="2.69921875" style="21" customWidth="1"/>
    <col min="2" max="2" width="18.69921875" style="21" customWidth="1"/>
    <col min="3" max="3" width="12.69921875" style="206" customWidth="1"/>
    <col min="4" max="4" width="12.09765625" style="21" customWidth="1"/>
    <col min="5" max="15" width="8.69921875" style="21" customWidth="1"/>
    <col min="16" max="16384" width="8.09765625" style="21"/>
  </cols>
  <sheetData>
    <row r="1" spans="1:20" ht="18.649999999999999" customHeight="1" x14ac:dyDescent="0.35">
      <c r="B1" s="524" t="s">
        <v>431</v>
      </c>
      <c r="C1" s="511"/>
      <c r="D1" s="578"/>
      <c r="E1" s="578"/>
      <c r="F1" s="578"/>
      <c r="G1" s="578"/>
      <c r="H1" s="578"/>
      <c r="I1" s="578"/>
      <c r="J1" s="578"/>
      <c r="K1" s="578"/>
      <c r="L1" s="578"/>
      <c r="M1" s="578"/>
      <c r="N1" s="578"/>
      <c r="O1" s="578"/>
    </row>
    <row r="2" spans="1:20" ht="18.649999999999999" customHeight="1" x14ac:dyDescent="0.4">
      <c r="B2" s="525"/>
      <c r="C2" s="511"/>
      <c r="D2" s="578"/>
      <c r="E2" s="578"/>
      <c r="F2" s="578"/>
      <c r="G2" s="526"/>
      <c r="H2" s="578"/>
      <c r="I2" s="578"/>
      <c r="J2" s="578"/>
      <c r="K2" s="578"/>
      <c r="L2" s="578"/>
      <c r="M2" s="578"/>
      <c r="N2" s="578"/>
      <c r="O2" s="578"/>
    </row>
    <row r="3" spans="1:20" ht="18.649999999999999" customHeight="1" x14ac:dyDescent="0.4">
      <c r="B3" s="525" t="s">
        <v>105</v>
      </c>
      <c r="C3" s="527" t="s">
        <v>483</v>
      </c>
      <c r="D3" s="578"/>
      <c r="E3" s="578"/>
      <c r="F3" s="578"/>
      <c r="G3" s="578"/>
      <c r="H3" s="578"/>
      <c r="I3" s="578"/>
      <c r="J3" s="578"/>
      <c r="K3" s="578"/>
      <c r="L3" s="578"/>
      <c r="M3" s="578"/>
      <c r="N3" s="578"/>
      <c r="O3" s="578"/>
    </row>
    <row r="4" spans="1:20" ht="18.649999999999999" customHeight="1" x14ac:dyDescent="0.4">
      <c r="B4" s="525" t="s">
        <v>106</v>
      </c>
      <c r="C4" s="527" t="s">
        <v>267</v>
      </c>
      <c r="D4" s="578"/>
      <c r="E4" s="578"/>
      <c r="F4" s="578"/>
      <c r="G4" s="578"/>
      <c r="H4" s="578"/>
      <c r="I4" s="578"/>
      <c r="J4" s="578"/>
      <c r="K4" s="578"/>
      <c r="L4" s="578"/>
      <c r="M4" s="578"/>
      <c r="N4" s="578"/>
      <c r="O4" s="578"/>
    </row>
    <row r="5" spans="1:20" ht="18.649999999999999" customHeight="1" x14ac:dyDescent="0.4">
      <c r="B5" s="525" t="s">
        <v>292</v>
      </c>
      <c r="C5" s="528" t="s">
        <v>172</v>
      </c>
      <c r="D5" s="578"/>
      <c r="E5" s="578"/>
      <c r="F5" s="578"/>
      <c r="G5" s="578"/>
      <c r="H5" s="578"/>
      <c r="I5" s="578"/>
      <c r="J5" s="578"/>
      <c r="K5" s="578"/>
      <c r="L5" s="578"/>
      <c r="M5" s="578"/>
      <c r="N5" s="578"/>
      <c r="O5" s="578"/>
    </row>
    <row r="6" spans="1:20" ht="12.75" customHeight="1" x14ac:dyDescent="0.4">
      <c r="B6" s="525"/>
      <c r="C6" s="527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578"/>
      <c r="O6" s="578"/>
    </row>
    <row r="7" spans="1:20" ht="12.75" customHeight="1" x14ac:dyDescent="0.3">
      <c r="B7" s="316"/>
      <c r="C7" s="516"/>
      <c r="D7" s="949" t="s">
        <v>163</v>
      </c>
      <c r="E7" s="949"/>
      <c r="F7" s="949"/>
      <c r="G7" s="949"/>
      <c r="H7" s="949"/>
      <c r="I7" s="949"/>
      <c r="J7" s="949"/>
      <c r="K7" s="949"/>
      <c r="L7" s="949"/>
      <c r="M7" s="949"/>
      <c r="N7" s="949"/>
      <c r="O7" s="949"/>
      <c r="P7" s="27"/>
      <c r="Q7" s="27"/>
      <c r="R7" s="27"/>
      <c r="S7" s="27"/>
      <c r="T7" s="27"/>
    </row>
    <row r="8" spans="1:20" s="26" customFormat="1" ht="16.5" x14ac:dyDescent="0.4">
      <c r="B8" s="376" t="s">
        <v>17</v>
      </c>
      <c r="C8" s="318" t="s">
        <v>71</v>
      </c>
      <c r="D8" s="376" t="s">
        <v>18</v>
      </c>
      <c r="E8" s="376" t="s">
        <v>19</v>
      </c>
      <c r="F8" s="376" t="s">
        <v>20</v>
      </c>
      <c r="G8" s="376" t="s">
        <v>21</v>
      </c>
      <c r="H8" s="377" t="s">
        <v>34</v>
      </c>
      <c r="I8" s="513" t="s">
        <v>35</v>
      </c>
      <c r="J8" s="376" t="s">
        <v>36</v>
      </c>
      <c r="K8" s="376" t="s">
        <v>37</v>
      </c>
      <c r="L8" s="376" t="s">
        <v>38</v>
      </c>
      <c r="M8" s="377" t="s">
        <v>39</v>
      </c>
      <c r="N8" s="377" t="s">
        <v>40</v>
      </c>
      <c r="O8" s="377" t="s">
        <v>41</v>
      </c>
    </row>
    <row r="9" spans="1:20" s="26" customFormat="1" ht="12.75" customHeight="1" x14ac:dyDescent="0.3">
      <c r="B9" s="376"/>
      <c r="C9" s="318" t="s">
        <v>58</v>
      </c>
      <c r="D9" s="376" t="s">
        <v>259</v>
      </c>
      <c r="E9" s="376"/>
      <c r="F9" s="376" t="s">
        <v>22</v>
      </c>
      <c r="G9" s="320" t="s">
        <v>59</v>
      </c>
      <c r="H9" s="320" t="s">
        <v>60</v>
      </c>
      <c r="I9" s="320" t="s">
        <v>60</v>
      </c>
      <c r="J9" s="320" t="s">
        <v>60</v>
      </c>
      <c r="K9" s="320" t="s">
        <v>60</v>
      </c>
      <c r="L9" s="320" t="s">
        <v>60</v>
      </c>
      <c r="M9" s="320" t="s">
        <v>60</v>
      </c>
      <c r="N9" s="320" t="s">
        <v>60</v>
      </c>
      <c r="O9" s="320" t="s">
        <v>60</v>
      </c>
    </row>
    <row r="10" spans="1:20" ht="12.75" customHeight="1" x14ac:dyDescent="0.3">
      <c r="B10" s="387" t="s">
        <v>352</v>
      </c>
      <c r="C10" s="405" t="s">
        <v>9</v>
      </c>
      <c r="D10" s="405" t="s">
        <v>9</v>
      </c>
      <c r="E10" s="405" t="s">
        <v>9</v>
      </c>
      <c r="F10" s="405" t="s">
        <v>9</v>
      </c>
      <c r="G10" s="405" t="s">
        <v>9</v>
      </c>
      <c r="H10" s="405" t="s">
        <v>9</v>
      </c>
      <c r="I10" s="405" t="s">
        <v>9</v>
      </c>
      <c r="J10" s="405" t="s">
        <v>9</v>
      </c>
      <c r="K10" s="405" t="s">
        <v>9</v>
      </c>
      <c r="L10" s="405" t="s">
        <v>9</v>
      </c>
      <c r="M10" s="405" t="s">
        <v>9</v>
      </c>
      <c r="N10" s="405" t="s">
        <v>9</v>
      </c>
      <c r="O10" s="405" t="s">
        <v>9</v>
      </c>
    </row>
    <row r="11" spans="1:20" ht="12.75" customHeight="1" x14ac:dyDescent="0.3">
      <c r="B11" s="376"/>
      <c r="C11" s="325" t="s">
        <v>9</v>
      </c>
      <c r="D11" s="325" t="s">
        <v>9</v>
      </c>
      <c r="E11" s="325" t="s">
        <v>9</v>
      </c>
      <c r="F11" s="325" t="s">
        <v>9</v>
      </c>
      <c r="G11" s="325" t="s">
        <v>9</v>
      </c>
      <c r="H11" s="325" t="s">
        <v>9</v>
      </c>
      <c r="I11" s="325" t="s">
        <v>9</v>
      </c>
      <c r="J11" s="325" t="s">
        <v>9</v>
      </c>
      <c r="K11" s="325" t="s">
        <v>9</v>
      </c>
      <c r="L11" s="325" t="s">
        <v>9</v>
      </c>
      <c r="M11" s="325" t="s">
        <v>9</v>
      </c>
      <c r="N11" s="325" t="s">
        <v>9</v>
      </c>
      <c r="O11" s="325" t="s">
        <v>9</v>
      </c>
    </row>
    <row r="12" spans="1:20" ht="12.75" customHeight="1" x14ac:dyDescent="0.3">
      <c r="B12" s="376"/>
      <c r="C12" s="325" t="s">
        <v>9</v>
      </c>
      <c r="D12" s="325" t="s">
        <v>9</v>
      </c>
      <c r="E12" s="325" t="s">
        <v>9</v>
      </c>
      <c r="F12" s="325" t="s">
        <v>9</v>
      </c>
      <c r="G12" s="325" t="s">
        <v>9</v>
      </c>
      <c r="H12" s="325" t="s">
        <v>9</v>
      </c>
      <c r="I12" s="325" t="s">
        <v>9</v>
      </c>
      <c r="J12" s="325" t="s">
        <v>9</v>
      </c>
      <c r="K12" s="325" t="s">
        <v>9</v>
      </c>
      <c r="L12" s="325" t="s">
        <v>9</v>
      </c>
      <c r="M12" s="325" t="s">
        <v>9</v>
      </c>
      <c r="N12" s="325" t="s">
        <v>9</v>
      </c>
      <c r="O12" s="325" t="s">
        <v>9</v>
      </c>
    </row>
    <row r="13" spans="1:20" ht="12.75" customHeight="1" x14ac:dyDescent="0.3">
      <c r="B13" s="376"/>
      <c r="C13" s="325" t="s">
        <v>9</v>
      </c>
      <c r="D13" s="325" t="s">
        <v>9</v>
      </c>
      <c r="E13" s="325" t="s">
        <v>9</v>
      </c>
      <c r="F13" s="325" t="s">
        <v>9</v>
      </c>
      <c r="G13" s="325" t="s">
        <v>9</v>
      </c>
      <c r="H13" s="325" t="s">
        <v>9</v>
      </c>
      <c r="I13" s="325" t="s">
        <v>9</v>
      </c>
      <c r="J13" s="325" t="s">
        <v>9</v>
      </c>
      <c r="K13" s="325" t="s">
        <v>9</v>
      </c>
      <c r="L13" s="325" t="s">
        <v>9</v>
      </c>
      <c r="M13" s="325" t="s">
        <v>9</v>
      </c>
      <c r="N13" s="325" t="s">
        <v>9</v>
      </c>
      <c r="O13" s="325" t="s">
        <v>9</v>
      </c>
    </row>
    <row r="14" spans="1:20" ht="12.75" customHeight="1" x14ac:dyDescent="0.3">
      <c r="B14" s="391"/>
      <c r="C14" s="399" t="s">
        <v>165</v>
      </c>
      <c r="D14" s="407" t="s">
        <v>27</v>
      </c>
      <c r="E14" s="407" t="s">
        <v>27</v>
      </c>
      <c r="F14" s="407" t="s">
        <v>27</v>
      </c>
      <c r="G14" s="407" t="s">
        <v>27</v>
      </c>
      <c r="H14" s="407" t="s">
        <v>27</v>
      </c>
      <c r="I14" s="407" t="s">
        <v>27</v>
      </c>
      <c r="J14" s="407" t="s">
        <v>27</v>
      </c>
      <c r="K14" s="407" t="s">
        <v>27</v>
      </c>
      <c r="L14" s="407" t="s">
        <v>27</v>
      </c>
      <c r="M14" s="407" t="s">
        <v>27</v>
      </c>
      <c r="N14" s="407" t="s">
        <v>27</v>
      </c>
      <c r="O14" s="407" t="s">
        <v>27</v>
      </c>
    </row>
    <row r="15" spans="1:20" ht="12.75" customHeight="1" x14ac:dyDescent="0.3">
      <c r="A15" s="27"/>
      <c r="B15" s="387" t="s">
        <v>394</v>
      </c>
      <c r="C15" s="411">
        <v>43581</v>
      </c>
      <c r="D15" s="405" t="s">
        <v>9</v>
      </c>
      <c r="E15" s="397">
        <v>9.34</v>
      </c>
      <c r="F15" s="403">
        <v>18.3</v>
      </c>
      <c r="G15" s="403">
        <v>1.79</v>
      </c>
      <c r="H15" s="403">
        <v>0.68567305474421592</v>
      </c>
      <c r="I15" s="403">
        <v>3.5083603741237541E-2</v>
      </c>
      <c r="J15" s="395">
        <v>4.1112794688937573</v>
      </c>
      <c r="K15" s="403">
        <v>0</v>
      </c>
      <c r="L15" s="395">
        <v>8.2407901983444525</v>
      </c>
      <c r="M15" s="395">
        <v>4.5152099997161379</v>
      </c>
      <c r="N15" s="405">
        <v>23.107924683711946</v>
      </c>
      <c r="O15" s="395">
        <v>6.578840854300938</v>
      </c>
    </row>
    <row r="16" spans="1:20" ht="12.75" customHeight="1" x14ac:dyDescent="0.3">
      <c r="A16" s="27"/>
      <c r="B16" s="376"/>
      <c r="C16" s="318">
        <v>43727</v>
      </c>
      <c r="D16" s="325" t="s">
        <v>9</v>
      </c>
      <c r="E16" s="378">
        <v>8.34</v>
      </c>
      <c r="F16" s="327">
        <v>17.600000000000001</v>
      </c>
      <c r="G16" s="327" t="s">
        <v>484</v>
      </c>
      <c r="H16" s="327">
        <v>0.97169649487466248</v>
      </c>
      <c r="I16" s="327">
        <v>2.9989448802878193E-2</v>
      </c>
      <c r="J16" s="326">
        <v>3.9084218652734997</v>
      </c>
      <c r="K16" s="327">
        <v>0</v>
      </c>
      <c r="L16" s="326">
        <v>7.6805563413691331</v>
      </c>
      <c r="M16" s="326">
        <v>3.6957587688583931</v>
      </c>
      <c r="N16" s="325">
        <v>10.353992961321943</v>
      </c>
      <c r="O16" s="326">
        <v>7.0797290445976424</v>
      </c>
    </row>
    <row r="17" spans="1:15" ht="12.75" customHeight="1" x14ac:dyDescent="0.3">
      <c r="A17" s="27"/>
      <c r="B17" s="376"/>
      <c r="C17" s="318">
        <v>43825</v>
      </c>
      <c r="D17" s="325">
        <v>17.100000000000001</v>
      </c>
      <c r="E17" s="378">
        <v>8.41</v>
      </c>
      <c r="F17" s="327">
        <v>18.2</v>
      </c>
      <c r="G17" s="327" t="s">
        <v>485</v>
      </c>
      <c r="H17" s="327">
        <v>0.88367504237525241</v>
      </c>
      <c r="I17" s="327">
        <v>2.2224067094059448E-2</v>
      </c>
      <c r="J17" s="326">
        <v>3.744909931528801</v>
      </c>
      <c r="K17" s="327">
        <v>8.2257648645354484E-3</v>
      </c>
      <c r="L17" s="326">
        <v>8.2264809160612327</v>
      </c>
      <c r="M17" s="326">
        <v>3.8445132958347532</v>
      </c>
      <c r="N17" s="325">
        <v>17.486328729792469</v>
      </c>
      <c r="O17" s="326">
        <v>7.2084475281484544</v>
      </c>
    </row>
    <row r="18" spans="1:15" ht="12.75" customHeight="1" x14ac:dyDescent="0.3">
      <c r="B18" s="391"/>
      <c r="C18" s="399" t="s">
        <v>165</v>
      </c>
      <c r="D18" s="407" t="s">
        <v>27</v>
      </c>
      <c r="E18" s="442" t="e">
        <f>-LOG((10^(-E15)+10^(-E16)+10^(-E17)+10^(-#REF!))/4)</f>
        <v>#REF!</v>
      </c>
      <c r="F18" s="522">
        <f>AVERAGE(F15:F17)</f>
        <v>18.033333333333335</v>
      </c>
      <c r="G18" s="522">
        <f>AVERAGE(G15:G17)</f>
        <v>1.79</v>
      </c>
      <c r="H18" s="522">
        <f>AVERAGEA(H15:H17)</f>
        <v>0.8470148639980436</v>
      </c>
      <c r="I18" s="522">
        <f>AVERAGEA(I15:I17)</f>
        <v>2.909903987939173E-2</v>
      </c>
      <c r="J18" s="442">
        <f t="shared" ref="J18:O18" si="0">AVERAGE(J15:J17)</f>
        <v>3.9215370885653527</v>
      </c>
      <c r="K18" s="522">
        <f t="shared" si="0"/>
        <v>2.741921621511816E-3</v>
      </c>
      <c r="L18" s="442">
        <f t="shared" si="0"/>
        <v>8.0492758185916049</v>
      </c>
      <c r="M18" s="442">
        <f t="shared" si="0"/>
        <v>4.0184940214697615</v>
      </c>
      <c r="N18" s="443">
        <f t="shared" si="0"/>
        <v>16.982748791608788</v>
      </c>
      <c r="O18" s="442">
        <f t="shared" si="0"/>
        <v>6.9556724756823449</v>
      </c>
    </row>
    <row r="19" spans="1:15" ht="12.75" customHeight="1" x14ac:dyDescent="0.3">
      <c r="B19" s="376"/>
      <c r="C19" s="318"/>
      <c r="D19" s="381"/>
      <c r="E19" s="437"/>
      <c r="F19" s="483"/>
      <c r="G19" s="483"/>
      <c r="H19" s="483"/>
      <c r="I19" s="483"/>
      <c r="J19" s="437"/>
      <c r="K19" s="483"/>
      <c r="L19" s="437"/>
      <c r="M19" s="437"/>
      <c r="N19" s="438"/>
      <c r="O19" s="437"/>
    </row>
    <row r="20" spans="1:15" ht="22.5" customHeight="1" x14ac:dyDescent="0.3">
      <c r="B20" s="316"/>
      <c r="C20" s="516"/>
      <c r="D20" s="932" t="s">
        <v>162</v>
      </c>
      <c r="E20" s="932"/>
      <c r="F20" s="932"/>
      <c r="G20" s="466" t="s">
        <v>164</v>
      </c>
      <c r="H20" s="483"/>
      <c r="I20" s="483"/>
      <c r="J20" s="437"/>
      <c r="K20" s="483"/>
      <c r="L20" s="437"/>
      <c r="M20" s="437"/>
      <c r="N20" s="438"/>
      <c r="O20" s="437"/>
    </row>
    <row r="21" spans="1:15" ht="12.75" customHeight="1" x14ac:dyDescent="0.4">
      <c r="B21" s="376" t="s">
        <v>17</v>
      </c>
      <c r="C21" s="318" t="s">
        <v>71</v>
      </c>
      <c r="D21" s="376" t="s">
        <v>45</v>
      </c>
      <c r="E21" s="514" t="s">
        <v>42</v>
      </c>
      <c r="F21" s="376" t="s">
        <v>43</v>
      </c>
      <c r="G21" s="577" t="s">
        <v>339</v>
      </c>
      <c r="H21" s="483"/>
      <c r="I21" s="483"/>
      <c r="J21" s="437"/>
      <c r="K21" s="483"/>
      <c r="L21" s="437"/>
      <c r="M21" s="437"/>
      <c r="N21" s="438"/>
      <c r="O21" s="437"/>
    </row>
    <row r="22" spans="1:15" ht="12.75" customHeight="1" x14ac:dyDescent="0.3">
      <c r="B22" s="376"/>
      <c r="C22" s="318" t="s">
        <v>58</v>
      </c>
      <c r="D22" s="376" t="s">
        <v>46</v>
      </c>
      <c r="E22" s="320" t="s">
        <v>60</v>
      </c>
      <c r="F22" s="320" t="s">
        <v>60</v>
      </c>
      <c r="G22" s="577" t="s">
        <v>86</v>
      </c>
      <c r="H22" s="483"/>
      <c r="I22" s="483"/>
      <c r="J22" s="437"/>
      <c r="K22" s="483"/>
      <c r="L22" s="437"/>
      <c r="M22" s="437"/>
      <c r="N22" s="438"/>
      <c r="O22" s="437"/>
    </row>
    <row r="23" spans="1:15" ht="12.75" customHeight="1" x14ac:dyDescent="0.3">
      <c r="B23" s="387" t="s">
        <v>352</v>
      </c>
      <c r="C23" s="405" t="s">
        <v>9</v>
      </c>
      <c r="D23" s="389" t="s">
        <v>9</v>
      </c>
      <c r="E23" s="403" t="s">
        <v>9</v>
      </c>
      <c r="F23" s="389" t="s">
        <v>9</v>
      </c>
      <c r="G23" s="387" t="s">
        <v>9</v>
      </c>
      <c r="H23" s="483"/>
      <c r="I23" s="483"/>
      <c r="J23" s="437"/>
      <c r="K23" s="483"/>
      <c r="L23" s="437"/>
      <c r="M23" s="437"/>
      <c r="N23" s="438"/>
      <c r="O23" s="437"/>
    </row>
    <row r="24" spans="1:15" ht="12.75" customHeight="1" x14ac:dyDescent="0.3">
      <c r="B24" s="376"/>
      <c r="C24" s="325" t="s">
        <v>9</v>
      </c>
      <c r="D24" s="319" t="s">
        <v>9</v>
      </c>
      <c r="E24" s="327" t="s">
        <v>9</v>
      </c>
      <c r="F24" s="321" t="s">
        <v>9</v>
      </c>
      <c r="G24" s="376" t="s">
        <v>9</v>
      </c>
      <c r="H24" s="483"/>
      <c r="I24" s="483"/>
      <c r="J24" s="437"/>
      <c r="K24" s="483"/>
      <c r="L24" s="437"/>
      <c r="M24" s="437"/>
      <c r="N24" s="438"/>
      <c r="O24" s="437"/>
    </row>
    <row r="25" spans="1:15" ht="12.75" customHeight="1" x14ac:dyDescent="0.3">
      <c r="B25" s="376"/>
      <c r="C25" s="325" t="s">
        <v>9</v>
      </c>
      <c r="D25" s="319" t="s">
        <v>9</v>
      </c>
      <c r="E25" s="327" t="s">
        <v>9</v>
      </c>
      <c r="F25" s="321" t="s">
        <v>9</v>
      </c>
      <c r="G25" s="376" t="s">
        <v>9</v>
      </c>
      <c r="H25" s="483"/>
      <c r="I25" s="483"/>
      <c r="J25" s="437"/>
      <c r="K25" s="483"/>
      <c r="L25" s="437"/>
      <c r="M25" s="437"/>
      <c r="N25" s="438"/>
      <c r="O25" s="437"/>
    </row>
    <row r="26" spans="1:15" ht="12.75" customHeight="1" x14ac:dyDescent="0.3">
      <c r="B26" s="376"/>
      <c r="C26" s="325" t="s">
        <v>9</v>
      </c>
      <c r="D26" s="325" t="s">
        <v>9</v>
      </c>
      <c r="E26" s="327" t="s">
        <v>9</v>
      </c>
      <c r="F26" s="325" t="s">
        <v>9</v>
      </c>
      <c r="G26" s="376" t="s">
        <v>9</v>
      </c>
      <c r="H26" s="483"/>
      <c r="I26" s="483"/>
      <c r="J26" s="437"/>
      <c r="K26" s="483"/>
      <c r="L26" s="437"/>
      <c r="M26" s="437"/>
      <c r="N26" s="438"/>
      <c r="O26" s="437"/>
    </row>
    <row r="27" spans="1:15" ht="12.75" customHeight="1" x14ac:dyDescent="0.3">
      <c r="B27" s="391"/>
      <c r="C27" s="399" t="s">
        <v>165</v>
      </c>
      <c r="D27" s="417" t="s">
        <v>27</v>
      </c>
      <c r="E27" s="406" t="s">
        <v>9</v>
      </c>
      <c r="F27" s="417" t="s">
        <v>9</v>
      </c>
      <c r="G27" s="576" t="s">
        <v>9</v>
      </c>
      <c r="H27" s="483"/>
      <c r="I27" s="483"/>
      <c r="J27" s="437"/>
      <c r="K27" s="483"/>
      <c r="L27" s="437"/>
      <c r="M27" s="437"/>
      <c r="N27" s="438"/>
      <c r="O27" s="437"/>
    </row>
    <row r="28" spans="1:15" ht="12.75" customHeight="1" x14ac:dyDescent="0.3">
      <c r="B28" s="387" t="s">
        <v>394</v>
      </c>
      <c r="C28" s="411">
        <f>C15</f>
        <v>43581</v>
      </c>
      <c r="D28" s="389"/>
      <c r="E28" s="403">
        <v>0.25449620303167059</v>
      </c>
      <c r="F28" s="413">
        <v>0</v>
      </c>
      <c r="G28" s="387" t="s">
        <v>9</v>
      </c>
      <c r="H28" s="483"/>
      <c r="I28" s="483"/>
      <c r="J28" s="437"/>
      <c r="K28" s="483"/>
      <c r="L28" s="437"/>
      <c r="M28" s="437"/>
      <c r="N28" s="438"/>
      <c r="O28" s="437"/>
    </row>
    <row r="29" spans="1:15" ht="12.75" customHeight="1" x14ac:dyDescent="0.3">
      <c r="B29" s="376"/>
      <c r="C29" s="382">
        <f>C16</f>
        <v>43727</v>
      </c>
      <c r="D29" s="319"/>
      <c r="E29" s="327">
        <v>0.36456836811609872</v>
      </c>
      <c r="F29" s="320">
        <v>0</v>
      </c>
      <c r="G29" s="376" t="s">
        <v>9</v>
      </c>
      <c r="H29" s="483"/>
      <c r="I29" s="483"/>
      <c r="J29" s="437"/>
      <c r="K29" s="483"/>
      <c r="L29" s="437"/>
      <c r="M29" s="437"/>
      <c r="N29" s="438"/>
      <c r="O29" s="437"/>
    </row>
    <row r="30" spans="1:15" ht="12.75" customHeight="1" x14ac:dyDescent="0.3">
      <c r="B30" s="376"/>
      <c r="C30" s="382">
        <f>C17</f>
        <v>43825</v>
      </c>
      <c r="D30" s="319"/>
      <c r="E30" s="327">
        <v>0.11383711220004133</v>
      </c>
      <c r="F30" s="320">
        <v>0</v>
      </c>
      <c r="G30" s="376" t="s">
        <v>9</v>
      </c>
      <c r="H30" s="483"/>
      <c r="I30" s="483"/>
      <c r="J30" s="437"/>
      <c r="K30" s="483"/>
      <c r="L30" s="437"/>
      <c r="M30" s="437"/>
      <c r="N30" s="438"/>
      <c r="O30" s="437"/>
    </row>
    <row r="31" spans="1:15" ht="12.75" customHeight="1" x14ac:dyDescent="0.3">
      <c r="B31" s="391"/>
      <c r="C31" s="399" t="s">
        <v>165</v>
      </c>
      <c r="D31" s="417" t="s">
        <v>27</v>
      </c>
      <c r="E31" s="406">
        <f>AVERAGE(E28:E30)</f>
        <v>0.2443005611159369</v>
      </c>
      <c r="F31" s="417">
        <f>AVERAGE(F28:F30)</f>
        <v>0</v>
      </c>
      <c r="G31" s="576" t="s">
        <v>9</v>
      </c>
      <c r="H31" s="483"/>
      <c r="I31" s="483"/>
      <c r="J31" s="437"/>
      <c r="K31" s="483"/>
      <c r="L31" s="437"/>
      <c r="M31" s="437"/>
      <c r="N31" s="438"/>
      <c r="O31" s="437"/>
    </row>
    <row r="32" spans="1:15" ht="12.75" customHeight="1" x14ac:dyDescent="0.3">
      <c r="B32" s="578" t="s">
        <v>66</v>
      </c>
      <c r="C32" s="529"/>
      <c r="D32" s="578"/>
      <c r="E32" s="578"/>
      <c r="F32" s="578"/>
      <c r="G32" s="578"/>
      <c r="H32" s="578"/>
      <c r="I32" s="578"/>
      <c r="J32" s="578"/>
      <c r="K32" s="578"/>
      <c r="L32" s="578"/>
      <c r="M32" s="578"/>
      <c r="N32" s="578"/>
      <c r="O32" s="578"/>
    </row>
    <row r="33" spans="1:18" ht="12.75" customHeight="1" x14ac:dyDescent="0.3">
      <c r="B33" s="936" t="s">
        <v>499</v>
      </c>
      <c r="C33" s="936"/>
      <c r="D33" s="936"/>
      <c r="E33" s="936"/>
      <c r="F33" s="936"/>
      <c r="G33" s="936"/>
      <c r="H33" s="936"/>
      <c r="I33" s="936"/>
      <c r="J33" s="936"/>
      <c r="K33" s="936"/>
      <c r="L33" s="936"/>
      <c r="M33" s="936"/>
      <c r="N33" s="936"/>
      <c r="O33" s="936"/>
    </row>
    <row r="34" spans="1:18" ht="12.75" customHeight="1" x14ac:dyDescent="0.3">
      <c r="B34" s="936" t="s">
        <v>381</v>
      </c>
      <c r="C34" s="936"/>
      <c r="D34" s="936"/>
      <c r="E34" s="936"/>
      <c r="F34" s="936"/>
      <c r="G34" s="936"/>
      <c r="H34" s="936"/>
      <c r="I34" s="936"/>
      <c r="J34" s="936"/>
      <c r="K34" s="936"/>
      <c r="L34" s="936"/>
      <c r="M34" s="936"/>
      <c r="N34" s="936"/>
      <c r="O34" s="936"/>
    </row>
    <row r="35" spans="1:18" ht="12.75" customHeight="1" x14ac:dyDescent="0.3">
      <c r="B35" s="578"/>
      <c r="C35" s="31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8"/>
      <c r="O35" s="578"/>
    </row>
    <row r="36" spans="1:18" ht="12.75" customHeight="1" x14ac:dyDescent="0.3">
      <c r="B36" s="578"/>
      <c r="C36" s="318"/>
      <c r="D36" s="578"/>
      <c r="E36" s="578"/>
      <c r="F36" s="578"/>
      <c r="G36" s="578"/>
      <c r="H36" s="578"/>
      <c r="I36" s="578"/>
      <c r="J36" s="578"/>
      <c r="K36" s="578"/>
      <c r="L36" s="578"/>
      <c r="M36" s="578"/>
      <c r="N36" s="578"/>
      <c r="O36" s="578"/>
    </row>
    <row r="37" spans="1:18" ht="12.75" customHeight="1" x14ac:dyDescent="0.3">
      <c r="A37" s="27"/>
      <c r="B37" s="506"/>
      <c r="C37" s="506"/>
      <c r="D37" s="506"/>
      <c r="E37" s="506"/>
      <c r="F37" s="506"/>
      <c r="G37" s="506"/>
      <c r="H37" s="506"/>
      <c r="I37" s="506"/>
      <c r="J37" s="506"/>
      <c r="K37" s="506"/>
      <c r="L37" s="506"/>
      <c r="M37" s="506"/>
      <c r="N37" s="506"/>
      <c r="O37" s="506"/>
      <c r="P37" s="27"/>
      <c r="Q37" s="220"/>
      <c r="R37" s="220"/>
    </row>
    <row r="38" spans="1:18" ht="12.75" customHeight="1" x14ac:dyDescent="0.3">
      <c r="A38" s="27"/>
      <c r="B38" s="576"/>
      <c r="C38" s="399"/>
      <c r="D38" s="576" t="s">
        <v>67</v>
      </c>
      <c r="E38" s="576" t="s">
        <v>68</v>
      </c>
      <c r="F38" s="417" t="s">
        <v>85</v>
      </c>
      <c r="G38" s="576" t="s">
        <v>69</v>
      </c>
      <c r="H38" s="578"/>
      <c r="I38" s="576" t="s">
        <v>1</v>
      </c>
      <c r="J38" s="576" t="s">
        <v>268</v>
      </c>
      <c r="K38" s="576" t="s">
        <v>69</v>
      </c>
      <c r="L38" s="578"/>
      <c r="M38" s="578"/>
      <c r="N38" s="578"/>
      <c r="O38" s="578"/>
      <c r="P38" s="27"/>
      <c r="Q38" s="220"/>
      <c r="R38" s="220"/>
    </row>
    <row r="39" spans="1:18" ht="12.75" customHeight="1" x14ac:dyDescent="0.3">
      <c r="B39" s="376" t="s">
        <v>352</v>
      </c>
      <c r="C39" s="604" t="str">
        <f>C10</f>
        <v>-</v>
      </c>
      <c r="D39" s="605" t="e">
        <f>+(N(H10)/48.03+N(I10)/62.01+J10/35.45+N(G10)+N(E23)/31.66+N(F23)/46.01)*1000</f>
        <v>#VALUE!</v>
      </c>
      <c r="E39" s="606" t="e">
        <f>10^(6-E10)+(N(K10)/18.04+L10/22.99+M10/39.1+N(N10)/20.04+N(O10)/12.16)*1000</f>
        <v>#VALUE!</v>
      </c>
      <c r="F39" s="606" t="e">
        <f t="shared" ref="F39:F45" si="1">100*(E39-D39)/(E39+D39)</f>
        <v>#VALUE!</v>
      </c>
      <c r="G39" s="607" t="s">
        <v>160</v>
      </c>
      <c r="H39" s="608"/>
      <c r="I39" s="609" t="e">
        <f>(349.7*10^(3-E10)+(80*N(H10)/48.03+71.5*N(I10)/62.01+76.3*J10/35.45+73.5*N(K10)/18.04+50.1*L10/22.99+73.5*M10/39.1+59.8*N(N10)/20.04+53.3*N(O10)/12.16+44.5*N(G10)+69*N(E23)/31.66+71.8*N(F23)/46.01))*1/10</f>
        <v>#VALUE!</v>
      </c>
      <c r="J39" s="606" t="e">
        <f>100*(I39-F10)/(I39+F10)</f>
        <v>#VALUE!</v>
      </c>
      <c r="K39" s="607" t="s">
        <v>250</v>
      </c>
      <c r="L39" s="578"/>
      <c r="M39" s="578"/>
      <c r="N39" s="578"/>
      <c r="O39" s="578"/>
    </row>
    <row r="40" spans="1:18" ht="12.75" customHeight="1" x14ac:dyDescent="0.3">
      <c r="B40" s="376"/>
      <c r="C40" s="604" t="str">
        <f>C11</f>
        <v>-</v>
      </c>
      <c r="D40" s="605" t="e">
        <f>+(N(H11)/48.03+N(I11)/62.01+J11/35.45+N(G11)+N(E24)/31.66+N(F24)/46.01)*1000</f>
        <v>#VALUE!</v>
      </c>
      <c r="E40" s="606" t="e">
        <f>10^(6-E11)+(N(K11)/18.04+L11/22.99+M11/39.1+N(N11)/20.04+N(O11)/12.16)*1000</f>
        <v>#VALUE!</v>
      </c>
      <c r="F40" s="606" t="e">
        <f t="shared" si="1"/>
        <v>#VALUE!</v>
      </c>
      <c r="G40" s="607" t="s">
        <v>160</v>
      </c>
      <c r="H40" s="608"/>
      <c r="I40" s="609" t="e">
        <f>(349.7*10^(3-E11)+(80*N(H11)/48.03+71.5*N(I11)/62.01+76.3*J11/35.45+73.5*N(K11)/18.04+50.1*L11/22.99+73.5*M11/39.1+59.8*N(N11)/20.04+53.3*N(O11)/12.16+44.5*N(G11)+69*N(E24)/31.66+71.8*N(F24)/46.01))*1/10</f>
        <v>#VALUE!</v>
      </c>
      <c r="J40" s="606" t="e">
        <f>100*(I40-F11)/(I40+F11)</f>
        <v>#VALUE!</v>
      </c>
      <c r="K40" s="607" t="s">
        <v>250</v>
      </c>
      <c r="L40" s="578"/>
      <c r="M40" s="578"/>
      <c r="N40" s="578"/>
      <c r="O40" s="578"/>
    </row>
    <row r="41" spans="1:18" ht="12.75" customHeight="1" x14ac:dyDescent="0.3">
      <c r="B41" s="376"/>
      <c r="C41" s="604" t="str">
        <f>C12</f>
        <v>-</v>
      </c>
      <c r="D41" s="605" t="e">
        <f>+(N(H12)/48.03+N(I12)/62.01+J12/35.45+N(G12)+N(E25)/31.66+N(F25)/46.01)*1000</f>
        <v>#VALUE!</v>
      </c>
      <c r="E41" s="606" t="e">
        <f>10^(6-E12)+(N(K12)/18.04+L12/22.99+M12/39.1+N(N12)/20.04+N(O12)/12.16)*1000</f>
        <v>#VALUE!</v>
      </c>
      <c r="F41" s="606" t="e">
        <f t="shared" si="1"/>
        <v>#VALUE!</v>
      </c>
      <c r="G41" s="607" t="s">
        <v>160</v>
      </c>
      <c r="H41" s="608"/>
      <c r="I41" s="609" t="e">
        <f>(349.7*10^(3-E12)+(80*N(H12)/48.03+71.5*N(I12)/62.01+76.3*J12/35.45+73.5*N(K12)/18.04+50.1*L12/22.99+73.5*M12/39.1+59.8*N(N12)/20.04+53.3*N(O12)/12.16+44.5*N(G12)+69*N(E25)/31.66+71.8*N(F25)/46.01))*1/10</f>
        <v>#VALUE!</v>
      </c>
      <c r="J41" s="606" t="e">
        <f>100*(I41-F12)/(I41+F12)</f>
        <v>#VALUE!</v>
      </c>
      <c r="K41" s="607" t="s">
        <v>250</v>
      </c>
      <c r="L41" s="578"/>
      <c r="M41" s="578"/>
      <c r="N41" s="578"/>
      <c r="O41" s="578"/>
    </row>
    <row r="42" spans="1:18" ht="12.75" customHeight="1" x14ac:dyDescent="0.3">
      <c r="B42" s="376"/>
      <c r="C42" s="604" t="str">
        <f>C13</f>
        <v>-</v>
      </c>
      <c r="D42" s="605" t="e">
        <f>+(N(H13)/48.03+N(I13)/62.01+J13/35.45+N(G13)+N(E26)/31.66+N(F26)/46.01)*1000</f>
        <v>#VALUE!</v>
      </c>
      <c r="E42" s="606" t="e">
        <f>10^(6-E13)+(N(K13)/18.04+L13/22.99+M13/39.1+N(N13)/20.04+N(O13)/12.16)*1000</f>
        <v>#VALUE!</v>
      </c>
      <c r="F42" s="606" t="e">
        <f t="shared" si="1"/>
        <v>#VALUE!</v>
      </c>
      <c r="G42" s="607" t="s">
        <v>160</v>
      </c>
      <c r="H42" s="608"/>
      <c r="I42" s="609" t="e">
        <f>(349.7*10^(3-E13)+(80*N(H13)/48.03+71.5*N(I13)/62.01+76.3*J13/35.45+73.5*N(K13)/18.04+50.1*L13/22.99+73.5*M13/39.1+59.8*N(N13)/20.04+53.3*N(O13)/12.16+44.5*N(G13)+69*N(E26)/31.66+71.8*N(F26)/46.01))*1/10</f>
        <v>#VALUE!</v>
      </c>
      <c r="J42" s="606" t="e">
        <f>100*(I42-F13)/(I42+F13)</f>
        <v>#VALUE!</v>
      </c>
      <c r="K42" s="607" t="s">
        <v>250</v>
      </c>
      <c r="L42" s="578"/>
      <c r="M42" s="578"/>
      <c r="N42" s="578"/>
      <c r="O42" s="578"/>
    </row>
    <row r="43" spans="1:18" ht="12.75" customHeight="1" x14ac:dyDescent="0.3">
      <c r="B43" s="387" t="s">
        <v>394</v>
      </c>
      <c r="C43" s="388">
        <f>C15</f>
        <v>43581</v>
      </c>
      <c r="D43" s="446">
        <f>+(N(H15)/48.03+N(I15)/62.01+J15/35.45+N(G15)+N(E28)/31.66+N(F28)/46.01)*1000</f>
        <v>1928.8541536436651</v>
      </c>
      <c r="E43" s="446">
        <f>10^(6-E15)+(N(K15)/18.04+L15/22.99+M15/39.1+N(N15)/20.04+N(O15)/12.16)*1000</f>
        <v>2168.0431986613676</v>
      </c>
      <c r="F43" s="435">
        <f t="shared" si="1"/>
        <v>5.8382972393274102</v>
      </c>
      <c r="G43" s="489" t="s">
        <v>250</v>
      </c>
      <c r="H43" s="578"/>
      <c r="I43" s="435">
        <f>(349.7*10^(3-E15)+(80*N(H15)/48.03+71.5*N(I15)/62.01+76.3*J15/35.45+73.5*N(K15)/18.04+50.1*L15/22.99+73.5*M15/39.1+59.8*N(N15)/20.04+53.3*N(O15)/12.16+44.5*N(G15)+69*N(E28)/31.66+71.8*N(F28)/46.01))*1/10</f>
        <v>21.447854265572985</v>
      </c>
      <c r="J43" s="435">
        <f>100*(I43-F15)/(I43+F15)</f>
        <v>7.9195577314457761</v>
      </c>
      <c r="K43" s="490" t="s">
        <v>250</v>
      </c>
      <c r="L43" s="578"/>
      <c r="M43" s="578"/>
      <c r="N43" s="578"/>
      <c r="O43" s="578"/>
    </row>
    <row r="44" spans="1:18" ht="12.75" customHeight="1" x14ac:dyDescent="0.3">
      <c r="B44" s="376"/>
      <c r="C44" s="318">
        <f>C16</f>
        <v>43727</v>
      </c>
      <c r="D44" s="448">
        <f>+(N(H16)/48.03+N(I16)/62.01+J16/35.45+N(G16)+N(E29)/31.66+N(F29)/46.01)*1000</f>
        <v>142.48143952702284</v>
      </c>
      <c r="E44" s="448">
        <f>10^(6-E16)+(N(K16)/18.04+L16/22.99+M16/39.1+N(N16)/20.04+N(O16)/12.16)*1000</f>
        <v>1527.4886160192796</v>
      </c>
      <c r="F44" s="438">
        <f t="shared" si="1"/>
        <v>82.936048577180927</v>
      </c>
      <c r="G44" s="514" t="s">
        <v>250</v>
      </c>
      <c r="H44" s="578"/>
      <c r="I44" s="438">
        <f>(349.7*10^(3-E16)+(80*N(H16)/48.03+71.5*N(I16)/62.01+76.3*J16/35.45+73.5*N(K16)/18.04+50.1*L16/22.99+73.5*M16/39.1+59.8*N(N16)/20.04+53.3*N(O16)/12.16+44.5*N(G16)+69*N(E29)/31.66+71.8*N(F29)/46.01))*1/10</f>
        <v>9.6474889936866006</v>
      </c>
      <c r="J44" s="438">
        <f>100*(I44-F16)/(I44+F16)</f>
        <v>-29.186216051526959</v>
      </c>
      <c r="K44" s="514" t="s">
        <v>250</v>
      </c>
      <c r="L44" s="578"/>
      <c r="M44" s="578"/>
      <c r="N44" s="578"/>
      <c r="O44" s="578"/>
    </row>
    <row r="45" spans="1:18" ht="12.75" customHeight="1" x14ac:dyDescent="0.3">
      <c r="B45" s="376"/>
      <c r="C45" s="318">
        <f>C17</f>
        <v>43825</v>
      </c>
      <c r="D45" s="448">
        <f>+(N(H17)/48.03+N(I17)/62.01+J17/35.45+N(G17)+N(E30)/31.66+N(F30)/46.01)*1000</f>
        <v>127.99161397660403</v>
      </c>
      <c r="E45" s="448">
        <f>10^(6-E17)+(N(K17)/18.04+L17/22.99+M17/39.1+N(N17)/20.04+N(O17)/12.16)*1000</f>
        <v>1921.9849284285701</v>
      </c>
      <c r="F45" s="438">
        <f t="shared" si="1"/>
        <v>87.512870383732732</v>
      </c>
      <c r="G45" s="480" t="s">
        <v>250</v>
      </c>
      <c r="H45" s="578"/>
      <c r="I45" s="438">
        <f>(349.7*10^(3-E17)+(80*N(H17)/48.03+71.5*N(I17)/62.01+76.3*J17/35.45+73.5*N(K17)/18.04+50.1*L17/22.99+73.5*M17/39.1+59.8*N(N17)/20.04+53.3*N(O17)/12.16+44.5*N(G17)+69*N(E30)/31.66+71.8*N(F30)/46.01))*1/10</f>
        <v>11.877085611903777</v>
      </c>
      <c r="J45" s="438">
        <f>100*(I45-F17)/(I45+F17)</f>
        <v>-21.022363900822118</v>
      </c>
      <c r="K45" s="514" t="s">
        <v>250</v>
      </c>
      <c r="L45" s="578"/>
      <c r="M45" s="578"/>
      <c r="N45" s="578"/>
      <c r="O45" s="578"/>
    </row>
    <row r="46" spans="1:18" ht="12.75" customHeight="1" x14ac:dyDescent="0.3">
      <c r="B46" s="376"/>
      <c r="C46" s="318"/>
      <c r="D46" s="375"/>
      <c r="E46" s="383"/>
      <c r="F46" s="383"/>
      <c r="G46" s="383"/>
      <c r="H46" s="578"/>
      <c r="I46" s="383"/>
      <c r="J46" s="383"/>
      <c r="K46" s="383"/>
      <c r="L46" s="578"/>
      <c r="M46" s="578"/>
      <c r="N46" s="578"/>
      <c r="O46" s="578"/>
    </row>
    <row r="47" spans="1:18" ht="12.75" customHeight="1" x14ac:dyDescent="0.3">
      <c r="B47" s="506" t="s">
        <v>101</v>
      </c>
      <c r="C47" s="318"/>
      <c r="D47" s="520"/>
      <c r="E47" s="520"/>
      <c r="F47" s="520"/>
      <c r="G47" s="320"/>
      <c r="H47" s="530"/>
      <c r="I47" s="383"/>
      <c r="J47" s="383"/>
      <c r="K47" s="378"/>
      <c r="L47" s="514"/>
      <c r="M47" s="375"/>
      <c r="N47" s="530"/>
      <c r="O47" s="530"/>
    </row>
    <row r="48" spans="1:18" ht="12.75" customHeight="1" x14ac:dyDescent="0.3">
      <c r="B48" s="955" t="s">
        <v>266</v>
      </c>
      <c r="C48" s="955"/>
      <c r="D48" s="955"/>
      <c r="E48" s="955"/>
      <c r="F48" s="955"/>
      <c r="G48" s="955"/>
      <c r="H48" s="955"/>
      <c r="I48" s="955"/>
      <c r="J48" s="955"/>
      <c r="K48" s="955"/>
      <c r="L48" s="955"/>
      <c r="M48" s="955"/>
      <c r="N48" s="955"/>
      <c r="O48" s="955"/>
    </row>
    <row r="52" spans="2:15" x14ac:dyDescent="0.3">
      <c r="B52" s="27"/>
      <c r="C52" s="209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</row>
    <row r="53" spans="2:15" x14ac:dyDescent="0.3">
      <c r="B53" s="27"/>
      <c r="C53" s="209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</row>
    <row r="54" spans="2:15" x14ac:dyDescent="0.3">
      <c r="B54" s="27"/>
      <c r="C54" s="209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</row>
    <row r="55" spans="2:15" x14ac:dyDescent="0.3">
      <c r="B55" s="210"/>
      <c r="C55" s="210"/>
      <c r="D55" s="210"/>
      <c r="E55" s="210"/>
      <c r="F55" s="210"/>
      <c r="G55" s="210"/>
      <c r="H55" s="210"/>
      <c r="I55" s="210"/>
      <c r="J55" s="210"/>
      <c r="K55" s="210"/>
      <c r="L55" s="210"/>
      <c r="M55" s="210"/>
      <c r="N55" s="210"/>
      <c r="O55" s="210"/>
    </row>
  </sheetData>
  <mergeCells count="5">
    <mergeCell ref="D7:O7"/>
    <mergeCell ref="D20:F20"/>
    <mergeCell ref="B33:O33"/>
    <mergeCell ref="B34:O34"/>
    <mergeCell ref="B48:O48"/>
  </mergeCells>
  <phoneticPr fontId="9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(1)Chi-2024</vt:lpstr>
      <vt:lpstr>(2)Iji-2024</vt:lpstr>
      <vt:lpstr>(3)Ftg-2024</vt:lpstr>
      <vt:lpstr>(4)Lao-2024</vt:lpstr>
      <vt:lpstr>(5)Mal-2024</vt:lpstr>
      <vt:lpstr>(6)Mon-2024</vt:lpstr>
      <vt:lpstr>(7)Phi-2024</vt:lpstr>
      <vt:lpstr>(8)Rus-2024</vt:lpstr>
      <vt:lpstr>(9)Thai-2024</vt:lpstr>
      <vt:lpstr>(10)Viet-2024</vt:lpstr>
      <vt:lpstr>Summary-2024</vt:lpstr>
      <vt:lpstr>経年_プレゼン用2019</vt:lpstr>
      <vt:lpstr>Annual-2018 (2)</vt:lpstr>
      <vt:lpstr>Summary-2018_ﾌﾟﾚｾﾞﾝ用</vt:lpstr>
      <vt:lpstr>経年_プレゼン用</vt:lpstr>
      <vt:lpstr>伊自良湖(表層)経年_ﾌﾟﾚｾﾞﾝ用</vt:lpstr>
      <vt:lpstr>(9)Phi-2016 (2)</vt:lpstr>
      <vt:lpstr>'(1)Chi-2024'!Print_Area</vt:lpstr>
      <vt:lpstr>'(10)Viet-2024'!Print_Area</vt:lpstr>
      <vt:lpstr>'(2)Iji-2024'!Print_Area</vt:lpstr>
      <vt:lpstr>'(3)Ftg-2024'!Print_Area</vt:lpstr>
      <vt:lpstr>'(4)Lao-2024'!Print_Area</vt:lpstr>
      <vt:lpstr>'(5)Mal-2024'!Print_Area</vt:lpstr>
      <vt:lpstr>'(6)Mon-2024'!Print_Area</vt:lpstr>
      <vt:lpstr>'(7)Phi-2024'!Print_Area</vt:lpstr>
      <vt:lpstr>'(8)Rus-2024'!Print_Area</vt:lpstr>
      <vt:lpstr>'(9)Phi-2016 (2)'!Print_Area</vt:lpstr>
      <vt:lpstr>'(9)Thai-2024'!Print_Area</vt:lpstr>
      <vt:lpstr>'Annual-2018 (2)'!Print_Area</vt:lpstr>
      <vt:lpstr>'Summary-2018_ﾌﾟﾚｾﾞﾝ用'!Print_Area</vt:lpstr>
      <vt:lpstr>'Summary-2024'!Print_Area</vt:lpstr>
      <vt:lpstr>'伊自良湖(表層)経年_ﾌﾟﾚｾﾞﾝ用'!Print_Area</vt:lpstr>
      <vt:lpstr>経年_プレゼン用!Print_Area</vt:lpstr>
      <vt:lpstr>経年_プレゼン用2019!Print_Area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matsubara</dc:creator>
  <cp:lastModifiedBy>SAKAUE A</cp:lastModifiedBy>
  <cp:lastPrinted>2025-12-22T00:13:38Z</cp:lastPrinted>
  <dcterms:created xsi:type="dcterms:W3CDTF">2006-07-14T05:31:33Z</dcterms:created>
  <dcterms:modified xsi:type="dcterms:W3CDTF">2026-01-07T07:41:13Z</dcterms:modified>
</cp:coreProperties>
</file>